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40" windowHeight="4095" tabRatio="60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<sst xmlns="http://schemas.openxmlformats.org/spreadsheetml/2006/main" count="199" uniqueCount="171">
  <si>
    <t>опис</t>
  </si>
  <si>
    <t>број конта</t>
  </si>
  <si>
    <t>предшколско образовање (911)</t>
  </si>
  <si>
    <t>основно образовање (912)</t>
  </si>
  <si>
    <t>сопствени приходи</t>
  </si>
  <si>
    <t>родитељски динар</t>
  </si>
  <si>
    <t>нераспоређени вишак прихода ранијих година</t>
  </si>
  <si>
    <t>Република Србија</t>
  </si>
  <si>
    <t>одсуствовање са посла</t>
  </si>
  <si>
    <t>АПВ</t>
  </si>
  <si>
    <t>мере сосијалне политике - Суботица (070)</t>
  </si>
  <si>
    <t>УКУПНО</t>
  </si>
  <si>
    <t>конто</t>
  </si>
  <si>
    <t>износ</t>
  </si>
  <si>
    <t>ПЛАТЕ, ДОДАЦИ И НАКНАДЕ ЗАПОСЛЕНИХ</t>
  </si>
  <si>
    <t>плате, додаци и накнаде запослених</t>
  </si>
  <si>
    <t>плате, додаци и накнаде запослених (1. бруто)</t>
  </si>
  <si>
    <t>СОЦИЈАЛНИ ДОПРИНОСИ НА ТЕРЕТ ПОСЛОДАВЦА</t>
  </si>
  <si>
    <t>допринос за пензијско и инвалодско осигурање</t>
  </si>
  <si>
    <t>допринос за здравствено осигурање</t>
  </si>
  <si>
    <t>допринос за незапосленост</t>
  </si>
  <si>
    <t>НАКНАДЕ У НАТУРИ</t>
  </si>
  <si>
    <t>накнаде у натури</t>
  </si>
  <si>
    <t>СОЦИЈАЛНА ДАВАЊА ЗАПОСЛЕНИМА</t>
  </si>
  <si>
    <t>исплата накнаде за време одсуствовања с посла на терет фондова</t>
  </si>
  <si>
    <t>породиљско боловање</t>
  </si>
  <si>
    <t>боловање преко 30 дана</t>
  </si>
  <si>
    <t>отпремнине и помоћи</t>
  </si>
  <si>
    <t>отпремнина приликом одласка у пензију</t>
  </si>
  <si>
    <t>НАКНАДА ТРОШКОВА ЗА ЗАПОСЛЕНЕ</t>
  </si>
  <si>
    <t>накнаде трошкова за запослене</t>
  </si>
  <si>
    <t>НАГРАДЕ ЗАПОСЛЕНИМА И ОСТАЛИ ПОСЕБНИ РАСХОДИ</t>
  </si>
  <si>
    <t>награде запосленима и остали посебни расходи</t>
  </si>
  <si>
    <t>јубиларне награде</t>
  </si>
  <si>
    <t>СТАЛНИ ТРОШКОВИ</t>
  </si>
  <si>
    <t>трошкови платног промета и банкарских услуга</t>
  </si>
  <si>
    <t>енергетске услуге</t>
  </si>
  <si>
    <t>услуге за електричну енергију</t>
  </si>
  <si>
    <t>дрво</t>
  </si>
  <si>
    <t>лож уље</t>
  </si>
  <si>
    <t>комуналне услуге</t>
  </si>
  <si>
    <t>услуге водовода и канализације</t>
  </si>
  <si>
    <t>дератизација</t>
  </si>
  <si>
    <t>димњачарске услуге</t>
  </si>
  <si>
    <t>одвоз одпада</t>
  </si>
  <si>
    <t>услуге комуникација</t>
  </si>
  <si>
    <t>телефон, телекс и телефакс</t>
  </si>
  <si>
    <t>услуге мобилног телефона</t>
  </si>
  <si>
    <t>пошта</t>
  </si>
  <si>
    <t>трошкови осигурања</t>
  </si>
  <si>
    <t>осигурање зграда</t>
  </si>
  <si>
    <t>осигурање возила</t>
  </si>
  <si>
    <t>осигурање запослених у случају несреће на раду</t>
  </si>
  <si>
    <t>осигурање одговорности према трећим лицима</t>
  </si>
  <si>
    <t>ТРОШКОВИ ПУТОВАЊА</t>
  </si>
  <si>
    <t>трошкови службених путовања у земљи</t>
  </si>
  <si>
    <t>трошкови путовања у оквиру редовног рада</t>
  </si>
  <si>
    <t>трошкови путовања ученика</t>
  </si>
  <si>
    <t>превоз ученика</t>
  </si>
  <si>
    <t>компјутерске услуге</t>
  </si>
  <si>
    <t>услуге за израду софтвера</t>
  </si>
  <si>
    <t>услуге образовања и усавршавање запослених</t>
  </si>
  <si>
    <t>котизација за семинаре</t>
  </si>
  <si>
    <t>стручне услуге</t>
  </si>
  <si>
    <t>правно заступање пред домаћим судовима</t>
  </si>
  <si>
    <t>остале стручне услуге</t>
  </si>
  <si>
    <t>СПЕЦИЈАЛИЗОВАНЕ УСЛУГЕ</t>
  </si>
  <si>
    <t>здравствена заштита по уговору</t>
  </si>
  <si>
    <t>услуге јавног здравства- инспекција и анализа</t>
  </si>
  <si>
    <t>остале специјализване услуге</t>
  </si>
  <si>
    <t>остале специјализоване услуге - аларм, ватрог.обука</t>
  </si>
  <si>
    <t>ТЕКУЋЕ ПОПРАВКЕ И ОДРЖАВАЊЕ</t>
  </si>
  <si>
    <t>текуће поправке и одржавање зграда и објеката</t>
  </si>
  <si>
    <t>молерски радови</t>
  </si>
  <si>
    <t xml:space="preserve">остале услуге и материјали за текуће поправке и одржавање опреме зграда - стакло </t>
  </si>
  <si>
    <t>текуће поправке и одржавање опреме</t>
  </si>
  <si>
    <t>механичке поправке</t>
  </si>
  <si>
    <t>текуће поправке и одржавање опреме за образовање</t>
  </si>
  <si>
    <t>МАТЕРИЈАЛ</t>
  </si>
  <si>
    <t>административни материјал</t>
  </si>
  <si>
    <t>канцеларијски материјал</t>
  </si>
  <si>
    <t>материјали за образовање и усавршавање запослених</t>
  </si>
  <si>
    <t>стручна литература за редовне потребе запослених</t>
  </si>
  <si>
    <t>материјали за образовање</t>
  </si>
  <si>
    <t>материјали за саобраћај</t>
  </si>
  <si>
    <t>дизел гориво</t>
  </si>
  <si>
    <t>материјали за образовање, културу и спорт</t>
  </si>
  <si>
    <t>материјали за одржавање хигијене и угоститељство</t>
  </si>
  <si>
    <t>хемијска средства за чишжење</t>
  </si>
  <si>
    <t>остали материјали за одржавање хигијене</t>
  </si>
  <si>
    <t>храна - ужина</t>
  </si>
  <si>
    <t>материјали за посебне намене</t>
  </si>
  <si>
    <t>потрошни материјал</t>
  </si>
  <si>
    <t>резервни делови</t>
  </si>
  <si>
    <t>остали материјали за посебне намене</t>
  </si>
  <si>
    <t>НАКНАДЕ ЗА СОЦИЈАЛНУ ЗАШТИТУ ИЗ БУЏЕТА</t>
  </si>
  <si>
    <t>накнаде из буџета за децу и породицу</t>
  </si>
  <si>
    <t>исхрана и смештај ученика</t>
  </si>
  <si>
    <t>ПОРЕЗИ, ОБАВЕЗНЕ ТАКСЕ И КАЗНЕ</t>
  </si>
  <si>
    <t>остали порези</t>
  </si>
  <si>
    <t>регистрација возила</t>
  </si>
  <si>
    <t>обавезне таксе</t>
  </si>
  <si>
    <t>републичке таксе</t>
  </si>
  <si>
    <t>МАШИНЕ И ОПРЕМА</t>
  </si>
  <si>
    <t>превоз.запосл.</t>
  </si>
  <si>
    <t>накн.за запосл.-готовина</t>
  </si>
  <si>
    <t>укупно расходи и издаци</t>
  </si>
  <si>
    <t xml:space="preserve">ПРИХОДИ ОД ИМОВИНЕ  </t>
  </si>
  <si>
    <t>приходи од имовине који припада имаоцима полиса осигурања</t>
  </si>
  <si>
    <t>ПРИХОДИ ОД ПРОДАЈЕ ДОБАРА  И УСЛУГА</t>
  </si>
  <si>
    <t>споредне продаје добара и услуга које врше државне јединице</t>
  </si>
  <si>
    <t>родитељски динар за ваннаставне активности</t>
  </si>
  <si>
    <t>МЕМОРАНДУМСКЕ СТАВКЕ ЗА РЕФУНДАЦИЈУ РАСХОДА</t>
  </si>
  <si>
    <t>меморандумске ставке за рефундацију расхода</t>
  </si>
  <si>
    <t>ПРИХОДИ ИЗ БУЏЕТА</t>
  </si>
  <si>
    <t>приходи из буџета</t>
  </si>
  <si>
    <t>ПРИМАЊА ОД ПРОДАЈЕ НЕПОКРЕТНОСТИ</t>
  </si>
  <si>
    <t>примања од продаје непокретности</t>
  </si>
  <si>
    <t>примања од откупа станова у државној својини</t>
  </si>
  <si>
    <t>укупно  приходи и примања</t>
  </si>
  <si>
    <t>Природни гас</t>
  </si>
  <si>
    <t>Интернет и слично</t>
  </si>
  <si>
    <t>трошкови дневницана сл.путу</t>
  </si>
  <si>
    <t xml:space="preserve">трошкови превоза на служб.путу у земљи </t>
  </si>
  <si>
    <t>трошкови смештаја на службеном путу</t>
  </si>
  <si>
    <t xml:space="preserve">Административне услуге </t>
  </si>
  <si>
    <t>Репрезентација</t>
  </si>
  <si>
    <t>услуге образовања културе и спорта</t>
  </si>
  <si>
    <t>столарски радови</t>
  </si>
  <si>
    <t>Медецински и лаб.материјал</t>
  </si>
  <si>
    <t>Трошак путовања у оквиру редовног рада</t>
  </si>
  <si>
    <t>Донације</t>
  </si>
  <si>
    <t>опрема за образовање</t>
  </si>
  <si>
    <t>КАПИТАЛНИ ДОБРОВОЉНИ ТРАНСФЕРИ</t>
  </si>
  <si>
    <t>Капотални добровољни трансфери од правних и физичких лица</t>
  </si>
  <si>
    <t>Очекивана динамика преноса средстава</t>
  </si>
  <si>
    <t>јануар-децембар</t>
  </si>
  <si>
    <t xml:space="preserve">Остале опште услуге - </t>
  </si>
  <si>
    <t>Aдминисративне услуге</t>
  </si>
  <si>
    <t>УСЛУГЕ ПО УГОВОРУ</t>
  </si>
  <si>
    <t>Цвеће и зеленило</t>
  </si>
  <si>
    <t>oпрема за образовање</t>
  </si>
  <si>
    <t>Радови на комуникационим инсталац</t>
  </si>
  <si>
    <t>Такмичење ученика</t>
  </si>
  <si>
    <t xml:space="preserve">                                                         </t>
  </si>
  <si>
    <t>Расходи за униформу</t>
  </si>
  <si>
    <t>_____________________</t>
  </si>
  <si>
    <t>Накнада за упот.соп аута</t>
  </si>
  <si>
    <t>Остали мед материјал</t>
  </si>
  <si>
    <t>трошкови службених путовања у иностранство</t>
  </si>
  <si>
    <t>Остали трошкови за путовања у иностранство</t>
  </si>
  <si>
    <t>Додатна средства</t>
  </si>
  <si>
    <t>Радови на крову</t>
  </si>
  <si>
    <t>ПРОЈЕКТНА ДОКУМЕНТАЦИЈА</t>
  </si>
  <si>
    <t>Зидарски радови</t>
  </si>
  <si>
    <t>Електричне инсталације</t>
  </si>
  <si>
    <t>Поклони</t>
  </si>
  <si>
    <t>услуге образовања</t>
  </si>
  <si>
    <t>Медицинске услуге</t>
  </si>
  <si>
    <t>Мешовити и неодређени приходи</t>
  </si>
  <si>
    <t>Станков Миодраг</t>
  </si>
  <si>
    <t>Директор</t>
  </si>
  <si>
    <t xml:space="preserve"> ФИН. ПЛАН  2024г   ОИСШ"Др Светомир Бојанин"</t>
  </si>
  <si>
    <t>Табеларни преглед финансијског плана за 2024. годину по изворима и контима</t>
  </si>
  <si>
    <t>19.01.2024г</t>
  </si>
  <si>
    <t>јануар-март 2024</t>
  </si>
  <si>
    <t>јануар-јун 2024</t>
  </si>
  <si>
    <t>јануар -септембар2024</t>
  </si>
  <si>
    <t>Председник Школског Одбора</t>
  </si>
  <si>
    <t>Саша Граворац</t>
  </si>
  <si>
    <t>________________</t>
  </si>
</sst>
</file>

<file path=xl/styles.xml><?xml version="1.0" encoding="utf-8"?>
<styleSheet xmlns="http://schemas.openxmlformats.org/spreadsheetml/2006/main">
  <numFmts count="32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9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i/>
      <sz val="9"/>
      <name val="Times New Roman"/>
      <family val="1"/>
    </font>
    <font>
      <b/>
      <i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3" fillId="0" borderId="3" applyNumberFormat="0" applyFill="0" applyAlignment="0" applyProtection="0"/>
    <xf numFmtId="0" fontId="22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1" fillId="29" borderId="7" applyNumberFormat="0" applyFont="0" applyAlignment="0" applyProtection="0"/>
    <xf numFmtId="0" fontId="38" fillId="24" borderId="8" applyNumberFormat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wrapText="1"/>
    </xf>
    <xf numFmtId="0" fontId="6" fillId="0" borderId="11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11" xfId="0" applyFont="1" applyBorder="1" applyAlignment="1">
      <alignment wrapText="1"/>
    </xf>
    <xf numFmtId="0" fontId="8" fillId="0" borderId="11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0" fontId="6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right"/>
    </xf>
    <xf numFmtId="0" fontId="8" fillId="0" borderId="10" xfId="0" applyNumberFormat="1" applyFont="1" applyBorder="1" applyAlignment="1">
      <alignment wrapText="1"/>
    </xf>
    <xf numFmtId="0" fontId="8" fillId="0" borderId="10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3" fontId="6" fillId="0" borderId="10" xfId="0" applyNumberFormat="1" applyFont="1" applyBorder="1" applyAlignment="1">
      <alignment horizontal="right"/>
    </xf>
    <xf numFmtId="3" fontId="8" fillId="0" borderId="10" xfId="0" applyNumberFormat="1" applyFont="1" applyFill="1" applyBorder="1" applyAlignment="1">
      <alignment horizontal="right"/>
    </xf>
    <xf numFmtId="3" fontId="9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wrapText="1"/>
    </xf>
    <xf numFmtId="0" fontId="5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8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6" fillId="0" borderId="10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wrapText="1"/>
    </xf>
    <xf numFmtId="3" fontId="6" fillId="0" borderId="12" xfId="0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 wrapText="1"/>
    </xf>
    <xf numFmtId="0" fontId="8" fillId="0" borderId="12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 wrapText="1"/>
    </xf>
    <xf numFmtId="0" fontId="5" fillId="0" borderId="12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0" fontId="6" fillId="0" borderId="12" xfId="0" applyNumberFormat="1" applyFont="1" applyFill="1" applyBorder="1" applyAlignment="1">
      <alignment horizontal="center"/>
    </xf>
    <xf numFmtId="0" fontId="8" fillId="0" borderId="12" xfId="0" applyNumberFormat="1" applyFont="1" applyFill="1" applyBorder="1" applyAlignment="1">
      <alignment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 horizontal="right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3" fontId="7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3" fontId="9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3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 wrapText="1"/>
    </xf>
    <xf numFmtId="0" fontId="10" fillId="0" borderId="12" xfId="0" applyFont="1" applyFill="1" applyBorder="1" applyAlignment="1">
      <alignment wrapText="1"/>
    </xf>
    <xf numFmtId="0" fontId="9" fillId="0" borderId="0" xfId="0" applyFont="1" applyAlignment="1">
      <alignment horizontal="right"/>
    </xf>
    <xf numFmtId="9" fontId="9" fillId="0" borderId="0" xfId="0" applyNumberFormat="1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 wrapText="1"/>
    </xf>
    <xf numFmtId="3" fontId="11" fillId="0" borderId="10" xfId="0" applyNumberFormat="1" applyFont="1" applyBorder="1" applyAlignment="1">
      <alignment horizontal="right"/>
    </xf>
    <xf numFmtId="0" fontId="5" fillId="0" borderId="12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right"/>
    </xf>
    <xf numFmtId="0" fontId="10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3" fillId="0" borderId="13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7"/>
  <sheetViews>
    <sheetView tabSelected="1" zoomScalePageLayoutView="0" workbookViewId="0" topLeftCell="A121">
      <selection activeCell="J162" sqref="J162"/>
    </sheetView>
  </sheetViews>
  <sheetFormatPr defaultColWidth="9.140625" defaultRowHeight="15"/>
  <cols>
    <col min="1" max="1" width="25.140625" style="56" customWidth="1"/>
    <col min="2" max="2" width="6.7109375" style="1" customWidth="1"/>
    <col min="3" max="3" width="11.57421875" style="1" customWidth="1"/>
    <col min="4" max="4" width="11.00390625" style="70" customWidth="1"/>
    <col min="5" max="5" width="9.421875" style="1" customWidth="1"/>
    <col min="6" max="6" width="10.421875" style="1" customWidth="1"/>
    <col min="7" max="7" width="11.00390625" style="1" customWidth="1"/>
    <col min="8" max="8" width="9.57421875" style="1" customWidth="1"/>
    <col min="9" max="9" width="10.140625" style="1" customWidth="1"/>
    <col min="10" max="10" width="9.57421875" style="1" customWidth="1"/>
    <col min="11" max="11" width="9.7109375" style="1" customWidth="1"/>
    <col min="12" max="12" width="9.57421875" style="1" customWidth="1"/>
    <col min="13" max="13" width="11.28125" style="1" bestFit="1" customWidth="1"/>
    <col min="14" max="14" width="12.7109375" style="1" customWidth="1"/>
    <col min="15" max="16384" width="9.140625" style="1" customWidth="1"/>
  </cols>
  <sheetData>
    <row r="1" spans="1:10" ht="36.75" customHeight="1">
      <c r="A1" s="84"/>
      <c r="C1" s="18" t="s">
        <v>162</v>
      </c>
      <c r="D1" s="74"/>
      <c r="F1" s="18"/>
      <c r="G1" s="18"/>
      <c r="H1" s="18"/>
      <c r="I1" s="18"/>
      <c r="J1" s="18"/>
    </row>
    <row r="2" spans="1:13" ht="18.75" customHeight="1">
      <c r="A2" s="86" t="s">
        <v>163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4" s="5" customFormat="1" ht="60">
      <c r="A3" s="2" t="s">
        <v>0</v>
      </c>
      <c r="B3" s="2" t="s">
        <v>1</v>
      </c>
      <c r="C3" s="2" t="s">
        <v>2</v>
      </c>
      <c r="D3" s="2" t="s">
        <v>3</v>
      </c>
      <c r="E3" s="3" t="s">
        <v>10</v>
      </c>
      <c r="F3" s="2" t="s">
        <v>151</v>
      </c>
      <c r="G3" s="2" t="s">
        <v>4</v>
      </c>
      <c r="H3" s="2" t="s">
        <v>131</v>
      </c>
      <c r="I3" s="3" t="s">
        <v>5</v>
      </c>
      <c r="J3" s="3" t="s">
        <v>6</v>
      </c>
      <c r="K3" s="3" t="s">
        <v>7</v>
      </c>
      <c r="L3" s="3" t="s">
        <v>8</v>
      </c>
      <c r="M3" s="4" t="s">
        <v>9</v>
      </c>
      <c r="N3" s="4" t="s">
        <v>11</v>
      </c>
    </row>
    <row r="4" spans="1:14" s="9" customFormat="1" ht="12">
      <c r="A4" s="6"/>
      <c r="B4" s="7" t="s">
        <v>12</v>
      </c>
      <c r="C4" s="8" t="s">
        <v>13</v>
      </c>
      <c r="D4" s="8" t="s">
        <v>13</v>
      </c>
      <c r="E4" s="8" t="s">
        <v>13</v>
      </c>
      <c r="F4" s="8" t="s">
        <v>13</v>
      </c>
      <c r="G4" s="8" t="s">
        <v>13</v>
      </c>
      <c r="H4" s="8" t="s">
        <v>13</v>
      </c>
      <c r="I4" s="8" t="s">
        <v>13</v>
      </c>
      <c r="J4" s="8" t="s">
        <v>13</v>
      </c>
      <c r="K4" s="8" t="s">
        <v>13</v>
      </c>
      <c r="L4" s="8" t="s">
        <v>13</v>
      </c>
      <c r="M4" s="8" t="s">
        <v>13</v>
      </c>
      <c r="N4" s="8" t="s">
        <v>13</v>
      </c>
    </row>
    <row r="5" spans="1:14" s="14" customFormat="1" ht="25.5" customHeight="1">
      <c r="A5" s="10" t="s">
        <v>14</v>
      </c>
      <c r="B5" s="11">
        <v>411</v>
      </c>
      <c r="C5" s="12">
        <f>C6</f>
        <v>6586000</v>
      </c>
      <c r="D5" s="12">
        <f aca="true" t="shared" si="0" ref="D5:M5">SUM(D6)</f>
        <v>3265000</v>
      </c>
      <c r="E5" s="12">
        <f t="shared" si="0"/>
        <v>0</v>
      </c>
      <c r="F5" s="12">
        <f t="shared" si="0"/>
        <v>0</v>
      </c>
      <c r="G5" s="12">
        <f t="shared" si="0"/>
        <v>0</v>
      </c>
      <c r="H5" s="12">
        <f t="shared" si="0"/>
        <v>0</v>
      </c>
      <c r="I5" s="12">
        <f t="shared" si="0"/>
        <v>0</v>
      </c>
      <c r="J5" s="12">
        <f t="shared" si="0"/>
        <v>0</v>
      </c>
      <c r="K5" s="12">
        <f t="shared" si="0"/>
        <v>130000000</v>
      </c>
      <c r="L5" s="12">
        <f t="shared" si="0"/>
        <v>0</v>
      </c>
      <c r="M5" s="12">
        <f t="shared" si="0"/>
        <v>0</v>
      </c>
      <c r="N5" s="13">
        <f aca="true" t="shared" si="1" ref="N5:N45">SUM(C5:M5)</f>
        <v>139851000</v>
      </c>
    </row>
    <row r="6" spans="1:14" s="18" customFormat="1" ht="24">
      <c r="A6" s="15" t="s">
        <v>15</v>
      </c>
      <c r="B6" s="16">
        <v>4111</v>
      </c>
      <c r="C6" s="17">
        <f>SUM(C7)</f>
        <v>6586000</v>
      </c>
      <c r="D6" s="17">
        <f>D7</f>
        <v>3265000</v>
      </c>
      <c r="E6" s="17">
        <f aca="true" t="shared" si="2" ref="E6:M6">SUM(E7)</f>
        <v>0</v>
      </c>
      <c r="F6" s="17">
        <f t="shared" si="2"/>
        <v>0</v>
      </c>
      <c r="G6" s="17">
        <f t="shared" si="2"/>
        <v>0</v>
      </c>
      <c r="H6" s="17">
        <f t="shared" si="2"/>
        <v>0</v>
      </c>
      <c r="I6" s="17">
        <f t="shared" si="2"/>
        <v>0</v>
      </c>
      <c r="J6" s="17">
        <f t="shared" si="2"/>
        <v>0</v>
      </c>
      <c r="K6" s="17">
        <f t="shared" si="2"/>
        <v>130000000</v>
      </c>
      <c r="L6" s="17">
        <f t="shared" si="2"/>
        <v>0</v>
      </c>
      <c r="M6" s="17">
        <f t="shared" si="2"/>
        <v>0</v>
      </c>
      <c r="N6" s="13">
        <f t="shared" si="1"/>
        <v>139851000</v>
      </c>
    </row>
    <row r="7" spans="1:14" ht="21" customHeight="1">
      <c r="A7" s="19" t="s">
        <v>16</v>
      </c>
      <c r="B7" s="20">
        <v>411111</v>
      </c>
      <c r="C7" s="21">
        <v>6586000</v>
      </c>
      <c r="D7" s="22">
        <v>3265000</v>
      </c>
      <c r="E7" s="22"/>
      <c r="F7" s="22"/>
      <c r="G7" s="22"/>
      <c r="H7" s="23">
        <v>0</v>
      </c>
      <c r="I7" s="23">
        <v>0</v>
      </c>
      <c r="J7" s="23">
        <v>0</v>
      </c>
      <c r="K7" s="23">
        <v>130000000</v>
      </c>
      <c r="L7" s="23">
        <v>0</v>
      </c>
      <c r="M7" s="23">
        <v>0</v>
      </c>
      <c r="N7" s="13">
        <f t="shared" si="1"/>
        <v>139851000</v>
      </c>
    </row>
    <row r="8" spans="1:14" s="14" customFormat="1" ht="26.25" customHeight="1">
      <c r="A8" s="24" t="s">
        <v>17</v>
      </c>
      <c r="B8" s="25">
        <v>412</v>
      </c>
      <c r="C8" s="26">
        <f aca="true" t="shared" si="3" ref="C8:M8">SUM(C9:C14)/2</f>
        <v>998000</v>
      </c>
      <c r="D8" s="26">
        <f t="shared" si="3"/>
        <v>495000</v>
      </c>
      <c r="E8" s="26"/>
      <c r="F8" s="26">
        <f>SUM(F9:F14)/2</f>
        <v>0</v>
      </c>
      <c r="G8" s="26">
        <f t="shared" si="3"/>
        <v>0</v>
      </c>
      <c r="H8" s="26">
        <f t="shared" si="3"/>
        <v>0</v>
      </c>
      <c r="I8" s="26">
        <f t="shared" si="3"/>
        <v>0</v>
      </c>
      <c r="J8" s="26">
        <f t="shared" si="3"/>
        <v>0</v>
      </c>
      <c r="K8" s="26">
        <f t="shared" si="3"/>
        <v>20000000</v>
      </c>
      <c r="L8" s="26">
        <f t="shared" si="3"/>
        <v>0</v>
      </c>
      <c r="M8" s="26">
        <f t="shared" si="3"/>
        <v>0</v>
      </c>
      <c r="N8" s="13">
        <f t="shared" si="1"/>
        <v>21493000</v>
      </c>
    </row>
    <row r="9" spans="1:14" s="18" customFormat="1" ht="24">
      <c r="A9" s="27" t="s">
        <v>18</v>
      </c>
      <c r="B9" s="28">
        <v>4121</v>
      </c>
      <c r="C9" s="29">
        <v>659000</v>
      </c>
      <c r="D9" s="29">
        <v>327000</v>
      </c>
      <c r="E9" s="29">
        <f aca="true" t="shared" si="4" ref="E9:M9">SUM(E10)</f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13000000</v>
      </c>
      <c r="L9" s="29">
        <f t="shared" si="4"/>
        <v>0</v>
      </c>
      <c r="M9" s="29">
        <f t="shared" si="4"/>
        <v>0</v>
      </c>
      <c r="N9" s="13">
        <f t="shared" si="1"/>
        <v>13986000</v>
      </c>
    </row>
    <row r="10" spans="1:14" ht="24">
      <c r="A10" s="30" t="s">
        <v>18</v>
      </c>
      <c r="B10" s="20">
        <v>412111</v>
      </c>
      <c r="C10" s="21">
        <v>659000</v>
      </c>
      <c r="D10" s="22">
        <v>327000</v>
      </c>
      <c r="E10" s="22"/>
      <c r="F10" s="22"/>
      <c r="G10" s="22"/>
      <c r="H10" s="23">
        <v>0</v>
      </c>
      <c r="I10" s="23">
        <v>0</v>
      </c>
      <c r="J10" s="23">
        <v>0</v>
      </c>
      <c r="K10" s="23">
        <v>13000000</v>
      </c>
      <c r="L10" s="23">
        <v>0</v>
      </c>
      <c r="M10" s="23">
        <v>0</v>
      </c>
      <c r="N10" s="13">
        <f t="shared" si="1"/>
        <v>13986000</v>
      </c>
    </row>
    <row r="11" spans="1:14" s="18" customFormat="1" ht="24">
      <c r="A11" s="31" t="s">
        <v>19</v>
      </c>
      <c r="B11" s="28">
        <v>4122</v>
      </c>
      <c r="C11" s="29">
        <v>339000</v>
      </c>
      <c r="D11" s="29">
        <v>168000</v>
      </c>
      <c r="E11" s="29">
        <f aca="true" t="shared" si="5" ref="E11:M11">SUM(E12)</f>
        <v>0</v>
      </c>
      <c r="F11" s="29">
        <f t="shared" si="5"/>
        <v>0</v>
      </c>
      <c r="G11" s="29">
        <f t="shared" si="5"/>
        <v>0</v>
      </c>
      <c r="H11" s="29">
        <f t="shared" si="5"/>
        <v>0</v>
      </c>
      <c r="I11" s="29">
        <f t="shared" si="5"/>
        <v>0</v>
      </c>
      <c r="J11" s="29">
        <f t="shared" si="5"/>
        <v>0</v>
      </c>
      <c r="K11" s="29">
        <f t="shared" si="5"/>
        <v>7000000</v>
      </c>
      <c r="L11" s="29">
        <f t="shared" si="5"/>
        <v>0</v>
      </c>
      <c r="M11" s="29">
        <f t="shared" si="5"/>
        <v>0</v>
      </c>
      <c r="N11" s="13">
        <f t="shared" si="1"/>
        <v>7507000</v>
      </c>
    </row>
    <row r="12" spans="1:14" ht="24">
      <c r="A12" s="19" t="s">
        <v>19</v>
      </c>
      <c r="B12" s="20">
        <v>412211</v>
      </c>
      <c r="C12" s="21">
        <v>339000</v>
      </c>
      <c r="D12" s="22">
        <v>168000</v>
      </c>
      <c r="E12" s="22"/>
      <c r="F12" s="22"/>
      <c r="G12" s="22"/>
      <c r="H12" s="23">
        <v>0</v>
      </c>
      <c r="I12" s="23">
        <v>0</v>
      </c>
      <c r="J12" s="23">
        <v>0</v>
      </c>
      <c r="K12" s="23">
        <v>7000000</v>
      </c>
      <c r="L12" s="23">
        <v>0</v>
      </c>
      <c r="M12" s="23">
        <v>0</v>
      </c>
      <c r="N12" s="13">
        <f t="shared" si="1"/>
        <v>7507000</v>
      </c>
    </row>
    <row r="13" spans="1:14" s="18" customFormat="1" ht="12">
      <c r="A13" s="31" t="s">
        <v>20</v>
      </c>
      <c r="B13" s="28">
        <v>4123</v>
      </c>
      <c r="C13" s="29">
        <f>SUM(C14)</f>
        <v>0</v>
      </c>
      <c r="D13" s="29">
        <f aca="true" t="shared" si="6" ref="D13:M13">SUM(D14)</f>
        <v>0</v>
      </c>
      <c r="E13" s="29">
        <f t="shared" si="6"/>
        <v>0</v>
      </c>
      <c r="F13" s="29">
        <f t="shared" si="6"/>
        <v>0</v>
      </c>
      <c r="G13" s="29">
        <f t="shared" si="6"/>
        <v>0</v>
      </c>
      <c r="H13" s="29">
        <f t="shared" si="6"/>
        <v>0</v>
      </c>
      <c r="I13" s="29">
        <f t="shared" si="6"/>
        <v>0</v>
      </c>
      <c r="J13" s="29">
        <f t="shared" si="6"/>
        <v>0</v>
      </c>
      <c r="K13" s="29"/>
      <c r="L13" s="29">
        <f t="shared" si="6"/>
        <v>0</v>
      </c>
      <c r="M13" s="29">
        <f t="shared" si="6"/>
        <v>0</v>
      </c>
      <c r="N13" s="13">
        <f t="shared" si="1"/>
        <v>0</v>
      </c>
    </row>
    <row r="14" spans="1:14" ht="12">
      <c r="A14" s="19" t="s">
        <v>20</v>
      </c>
      <c r="B14" s="20">
        <v>412311</v>
      </c>
      <c r="C14" s="21"/>
      <c r="D14" s="22"/>
      <c r="E14" s="22"/>
      <c r="F14" s="22"/>
      <c r="G14" s="22"/>
      <c r="H14" s="23">
        <v>0</v>
      </c>
      <c r="I14" s="23">
        <v>0</v>
      </c>
      <c r="J14" s="23">
        <v>0</v>
      </c>
      <c r="K14" s="23"/>
      <c r="L14" s="23">
        <v>0</v>
      </c>
      <c r="M14" s="23">
        <v>0</v>
      </c>
      <c r="N14" s="13">
        <f t="shared" si="1"/>
        <v>0</v>
      </c>
    </row>
    <row r="15" spans="1:14" s="14" customFormat="1" ht="13.5" customHeight="1">
      <c r="A15" s="32" t="s">
        <v>21</v>
      </c>
      <c r="B15" s="25">
        <v>413</v>
      </c>
      <c r="C15" s="33">
        <f>SUM(C16)</f>
        <v>0</v>
      </c>
      <c r="D15" s="33">
        <f aca="true" t="shared" si="7" ref="D15:M15">SUM(D16)</f>
        <v>800000</v>
      </c>
      <c r="E15" s="33">
        <f t="shared" si="7"/>
        <v>0</v>
      </c>
      <c r="F15" s="33">
        <f t="shared" si="7"/>
        <v>0</v>
      </c>
      <c r="G15" s="33">
        <f t="shared" si="7"/>
        <v>0</v>
      </c>
      <c r="H15" s="33">
        <f t="shared" si="7"/>
        <v>0</v>
      </c>
      <c r="I15" s="33">
        <f t="shared" si="7"/>
        <v>0</v>
      </c>
      <c r="J15" s="33">
        <f t="shared" si="7"/>
        <v>0</v>
      </c>
      <c r="K15" s="33">
        <f t="shared" si="7"/>
        <v>0</v>
      </c>
      <c r="L15" s="33">
        <f t="shared" si="7"/>
        <v>0</v>
      </c>
      <c r="M15" s="33">
        <f t="shared" si="7"/>
        <v>0</v>
      </c>
      <c r="N15" s="13">
        <f t="shared" si="1"/>
        <v>800000</v>
      </c>
    </row>
    <row r="16" spans="1:14" s="18" customFormat="1" ht="12">
      <c r="A16" s="31" t="s">
        <v>22</v>
      </c>
      <c r="B16" s="28">
        <v>4131</v>
      </c>
      <c r="C16" s="34">
        <f>C17</f>
        <v>0</v>
      </c>
      <c r="D16" s="34">
        <f>D17</f>
        <v>800000</v>
      </c>
      <c r="E16" s="34">
        <f>E17</f>
        <v>0</v>
      </c>
      <c r="F16" s="34">
        <f>F17</f>
        <v>0</v>
      </c>
      <c r="G16" s="34">
        <f aca="true" t="shared" si="8" ref="G16:M16">G17</f>
        <v>0</v>
      </c>
      <c r="H16" s="34">
        <f t="shared" si="8"/>
        <v>0</v>
      </c>
      <c r="I16" s="34">
        <f t="shared" si="8"/>
        <v>0</v>
      </c>
      <c r="J16" s="34">
        <f t="shared" si="8"/>
        <v>0</v>
      </c>
      <c r="K16" s="34">
        <f t="shared" si="8"/>
        <v>0</v>
      </c>
      <c r="L16" s="34">
        <f t="shared" si="8"/>
        <v>0</v>
      </c>
      <c r="M16" s="34">
        <f t="shared" si="8"/>
        <v>0</v>
      </c>
      <c r="N16" s="13">
        <f t="shared" si="1"/>
        <v>800000</v>
      </c>
    </row>
    <row r="17" spans="1:14" ht="12">
      <c r="A17" s="19" t="s">
        <v>104</v>
      </c>
      <c r="B17" s="20">
        <v>413151</v>
      </c>
      <c r="C17" s="21"/>
      <c r="D17" s="22">
        <v>800000</v>
      </c>
      <c r="E17" s="22"/>
      <c r="F17" s="22"/>
      <c r="G17" s="22"/>
      <c r="H17" s="23">
        <v>0</v>
      </c>
      <c r="I17" s="23">
        <v>0</v>
      </c>
      <c r="J17" s="23">
        <v>0</v>
      </c>
      <c r="K17" s="23"/>
      <c r="L17" s="23">
        <v>0</v>
      </c>
      <c r="M17" s="23">
        <v>0</v>
      </c>
      <c r="N17" s="13">
        <f t="shared" si="1"/>
        <v>800000</v>
      </c>
    </row>
    <row r="18" spans="1:14" s="14" customFormat="1" ht="24">
      <c r="A18" s="32" t="s">
        <v>23</v>
      </c>
      <c r="B18" s="25">
        <v>414</v>
      </c>
      <c r="C18" s="33">
        <f>C19+C22</f>
        <v>0</v>
      </c>
      <c r="D18" s="33">
        <f aca="true" t="shared" si="9" ref="D18:M18">D19+D22</f>
        <v>0</v>
      </c>
      <c r="E18" s="33">
        <f>E19+E22</f>
        <v>0</v>
      </c>
      <c r="F18" s="33">
        <f>F19+F22</f>
        <v>0</v>
      </c>
      <c r="G18" s="33">
        <f t="shared" si="9"/>
        <v>0</v>
      </c>
      <c r="H18" s="33">
        <f t="shared" si="9"/>
        <v>0</v>
      </c>
      <c r="I18" s="33">
        <f t="shared" si="9"/>
        <v>0</v>
      </c>
      <c r="J18" s="33">
        <f t="shared" si="9"/>
        <v>0</v>
      </c>
      <c r="K18" s="33">
        <f t="shared" si="9"/>
        <v>0</v>
      </c>
      <c r="L18" s="33"/>
      <c r="M18" s="33">
        <f t="shared" si="9"/>
        <v>900000</v>
      </c>
      <c r="N18" s="13">
        <f t="shared" si="1"/>
        <v>900000</v>
      </c>
    </row>
    <row r="19" spans="1:14" s="18" customFormat="1" ht="36">
      <c r="A19" s="31" t="s">
        <v>24</v>
      </c>
      <c r="B19" s="28">
        <v>4141</v>
      </c>
      <c r="C19" s="29">
        <f>SUM(C20:C21)</f>
        <v>0</v>
      </c>
      <c r="D19" s="29">
        <f aca="true" t="shared" si="10" ref="D19:M19">SUM(D20:D21)</f>
        <v>0</v>
      </c>
      <c r="E19" s="29">
        <f>SUM(E20:E21)</f>
        <v>0</v>
      </c>
      <c r="F19" s="29">
        <f>SUM(F20:F21)</f>
        <v>0</v>
      </c>
      <c r="G19" s="29">
        <f t="shared" si="10"/>
        <v>0</v>
      </c>
      <c r="H19" s="29">
        <f t="shared" si="10"/>
        <v>0</v>
      </c>
      <c r="I19" s="29">
        <f t="shared" si="10"/>
        <v>0</v>
      </c>
      <c r="J19" s="29">
        <f t="shared" si="10"/>
        <v>0</v>
      </c>
      <c r="K19" s="29">
        <f t="shared" si="10"/>
        <v>0</v>
      </c>
      <c r="L19" s="29">
        <f>SUM(L20:L21)</f>
        <v>0</v>
      </c>
      <c r="M19" s="29">
        <f t="shared" si="10"/>
        <v>0</v>
      </c>
      <c r="N19" s="13">
        <f t="shared" si="1"/>
        <v>0</v>
      </c>
    </row>
    <row r="20" spans="1:14" ht="12">
      <c r="A20" s="19" t="s">
        <v>25</v>
      </c>
      <c r="B20" s="7">
        <v>414111</v>
      </c>
      <c r="C20" s="21">
        <v>0</v>
      </c>
      <c r="D20" s="22">
        <v>0</v>
      </c>
      <c r="E20" s="22">
        <v>0</v>
      </c>
      <c r="F20" s="22">
        <v>0</v>
      </c>
      <c r="G20" s="22">
        <v>0</v>
      </c>
      <c r="H20" s="23">
        <v>0</v>
      </c>
      <c r="I20" s="23">
        <v>0</v>
      </c>
      <c r="J20" s="23">
        <v>0</v>
      </c>
      <c r="K20" s="23"/>
      <c r="L20" s="23"/>
      <c r="M20" s="23">
        <v>0</v>
      </c>
      <c r="N20" s="13">
        <f t="shared" si="1"/>
        <v>0</v>
      </c>
    </row>
    <row r="21" spans="1:14" ht="12">
      <c r="A21" s="19" t="s">
        <v>26</v>
      </c>
      <c r="B21" s="7">
        <v>414121</v>
      </c>
      <c r="C21" s="21">
        <v>0</v>
      </c>
      <c r="D21" s="22">
        <v>0</v>
      </c>
      <c r="E21" s="22">
        <v>0</v>
      </c>
      <c r="F21" s="22">
        <v>0</v>
      </c>
      <c r="G21" s="22">
        <v>0</v>
      </c>
      <c r="H21" s="23">
        <v>0</v>
      </c>
      <c r="I21" s="23">
        <v>0</v>
      </c>
      <c r="J21" s="23">
        <v>0</v>
      </c>
      <c r="K21" s="23"/>
      <c r="L21" s="23"/>
      <c r="M21" s="23">
        <v>0</v>
      </c>
      <c r="N21" s="13">
        <f t="shared" si="1"/>
        <v>0</v>
      </c>
    </row>
    <row r="22" spans="1:14" s="18" customFormat="1" ht="12">
      <c r="A22" s="31" t="s">
        <v>27</v>
      </c>
      <c r="B22" s="28">
        <v>4143</v>
      </c>
      <c r="C22" s="35">
        <f aca="true" t="shared" si="11" ref="C22:H22">SUM(C23)</f>
        <v>0</v>
      </c>
      <c r="D22" s="35">
        <f t="shared" si="11"/>
        <v>0</v>
      </c>
      <c r="E22" s="35">
        <f t="shared" si="11"/>
        <v>0</v>
      </c>
      <c r="F22" s="35">
        <f t="shared" si="11"/>
        <v>0</v>
      </c>
      <c r="G22" s="35">
        <f t="shared" si="11"/>
        <v>0</v>
      </c>
      <c r="H22" s="35">
        <f t="shared" si="11"/>
        <v>0</v>
      </c>
      <c r="I22" s="35">
        <f>SUM(I23)</f>
        <v>0</v>
      </c>
      <c r="J22" s="35">
        <f>SUM(J23)</f>
        <v>0</v>
      </c>
      <c r="K22" s="35">
        <f>SUM(K23)</f>
        <v>0</v>
      </c>
      <c r="L22" s="35">
        <f>SUM(L23)</f>
        <v>0</v>
      </c>
      <c r="M22" s="35">
        <f>SUM(M23)</f>
        <v>900000</v>
      </c>
      <c r="N22" s="13">
        <f t="shared" si="1"/>
        <v>900000</v>
      </c>
    </row>
    <row r="23" spans="1:14" ht="24">
      <c r="A23" s="19" t="s">
        <v>28</v>
      </c>
      <c r="B23" s="7">
        <v>414311</v>
      </c>
      <c r="C23" s="21">
        <v>0</v>
      </c>
      <c r="D23" s="22">
        <v>0</v>
      </c>
      <c r="E23" s="22">
        <v>0</v>
      </c>
      <c r="F23" s="22">
        <v>0</v>
      </c>
      <c r="G23" s="22">
        <v>0</v>
      </c>
      <c r="H23" s="23">
        <v>0</v>
      </c>
      <c r="I23" s="23">
        <v>0</v>
      </c>
      <c r="J23" s="23">
        <v>0</v>
      </c>
      <c r="K23" s="23"/>
      <c r="L23" s="23">
        <v>0</v>
      </c>
      <c r="M23" s="23">
        <v>900000</v>
      </c>
      <c r="N23" s="13">
        <f t="shared" si="1"/>
        <v>900000</v>
      </c>
    </row>
    <row r="24" spans="1:14" s="14" customFormat="1" ht="24">
      <c r="A24" s="32" t="s">
        <v>29</v>
      </c>
      <c r="B24" s="25">
        <v>415</v>
      </c>
      <c r="C24" s="33">
        <f>SUM(C25)</f>
        <v>0</v>
      </c>
      <c r="D24" s="33">
        <f aca="true" t="shared" si="12" ref="D24:M25">SUM(D25)</f>
        <v>3900000</v>
      </c>
      <c r="E24" s="33"/>
      <c r="F24" s="33">
        <f t="shared" si="12"/>
        <v>0</v>
      </c>
      <c r="G24" s="33">
        <f t="shared" si="12"/>
        <v>0</v>
      </c>
      <c r="H24" s="33">
        <f t="shared" si="12"/>
        <v>0</v>
      </c>
      <c r="I24" s="33">
        <f t="shared" si="12"/>
        <v>0</v>
      </c>
      <c r="J24" s="33">
        <f t="shared" si="12"/>
        <v>0</v>
      </c>
      <c r="K24" s="33">
        <f t="shared" si="12"/>
        <v>0</v>
      </c>
      <c r="L24" s="33">
        <f t="shared" si="12"/>
        <v>0</v>
      </c>
      <c r="M24" s="33">
        <f t="shared" si="12"/>
        <v>0</v>
      </c>
      <c r="N24" s="13">
        <f t="shared" si="1"/>
        <v>3900000</v>
      </c>
    </row>
    <row r="25" spans="1:14" s="18" customFormat="1" ht="24">
      <c r="A25" s="31" t="s">
        <v>30</v>
      </c>
      <c r="B25" s="28">
        <v>4151</v>
      </c>
      <c r="C25" s="29">
        <f>SUM(C26)</f>
        <v>0</v>
      </c>
      <c r="D25" s="29">
        <f t="shared" si="12"/>
        <v>3900000</v>
      </c>
      <c r="E25" s="29">
        <f t="shared" si="12"/>
        <v>0</v>
      </c>
      <c r="F25" s="29">
        <f t="shared" si="12"/>
        <v>0</v>
      </c>
      <c r="G25" s="29">
        <f t="shared" si="12"/>
        <v>0</v>
      </c>
      <c r="H25" s="29">
        <f t="shared" si="12"/>
        <v>0</v>
      </c>
      <c r="I25" s="29">
        <f t="shared" si="12"/>
        <v>0</v>
      </c>
      <c r="J25" s="29">
        <f t="shared" si="12"/>
        <v>0</v>
      </c>
      <c r="K25" s="29">
        <f t="shared" si="12"/>
        <v>0</v>
      </c>
      <c r="L25" s="29">
        <f t="shared" si="12"/>
        <v>0</v>
      </c>
      <c r="M25" s="29">
        <f t="shared" si="12"/>
        <v>0</v>
      </c>
      <c r="N25" s="13">
        <f t="shared" si="1"/>
        <v>3900000</v>
      </c>
    </row>
    <row r="26" spans="1:14" ht="15" customHeight="1">
      <c r="A26" s="19" t="s">
        <v>105</v>
      </c>
      <c r="B26" s="20">
        <v>415112</v>
      </c>
      <c r="C26" s="21"/>
      <c r="D26" s="22">
        <v>3900000</v>
      </c>
      <c r="E26" s="22"/>
      <c r="F26" s="22"/>
      <c r="G26" s="22"/>
      <c r="H26" s="23">
        <v>0</v>
      </c>
      <c r="I26" s="23">
        <v>0</v>
      </c>
      <c r="J26" s="23">
        <v>0</v>
      </c>
      <c r="K26" s="23"/>
      <c r="L26" s="23">
        <v>0</v>
      </c>
      <c r="M26" s="23">
        <v>0</v>
      </c>
      <c r="N26" s="13">
        <f t="shared" si="1"/>
        <v>3900000</v>
      </c>
    </row>
    <row r="27" spans="1:14" s="14" customFormat="1" ht="29.25" customHeight="1">
      <c r="A27" s="32" t="s">
        <v>31</v>
      </c>
      <c r="B27" s="25">
        <v>416</v>
      </c>
      <c r="C27" s="33">
        <f>SUM(C28)</f>
        <v>0</v>
      </c>
      <c r="D27" s="33">
        <f aca="true" t="shared" si="13" ref="D27:M28">SUM(D28)</f>
        <v>1800000</v>
      </c>
      <c r="E27" s="33"/>
      <c r="F27" s="33">
        <f t="shared" si="13"/>
        <v>0</v>
      </c>
      <c r="G27" s="33">
        <f t="shared" si="13"/>
        <v>0</v>
      </c>
      <c r="H27" s="33">
        <f t="shared" si="13"/>
        <v>0</v>
      </c>
      <c r="I27" s="33">
        <f t="shared" si="13"/>
        <v>0</v>
      </c>
      <c r="J27" s="33">
        <f t="shared" si="13"/>
        <v>0</v>
      </c>
      <c r="K27" s="33">
        <f t="shared" si="13"/>
        <v>0</v>
      </c>
      <c r="L27" s="33">
        <f t="shared" si="13"/>
        <v>0</v>
      </c>
      <c r="M27" s="33">
        <f t="shared" si="13"/>
        <v>0</v>
      </c>
      <c r="N27" s="13">
        <f t="shared" si="1"/>
        <v>1800000</v>
      </c>
    </row>
    <row r="28" spans="1:14" s="18" customFormat="1" ht="24">
      <c r="A28" s="31" t="s">
        <v>32</v>
      </c>
      <c r="B28" s="28">
        <v>4161</v>
      </c>
      <c r="C28" s="29">
        <f>SUM(C29)</f>
        <v>0</v>
      </c>
      <c r="D28" s="21">
        <f>D29</f>
        <v>1800000</v>
      </c>
      <c r="E28" s="29">
        <f t="shared" si="13"/>
        <v>0</v>
      </c>
      <c r="F28" s="29">
        <f t="shared" si="13"/>
        <v>0</v>
      </c>
      <c r="G28" s="29">
        <f t="shared" si="13"/>
        <v>0</v>
      </c>
      <c r="H28" s="29">
        <f t="shared" si="13"/>
        <v>0</v>
      </c>
      <c r="I28" s="29">
        <f t="shared" si="13"/>
        <v>0</v>
      </c>
      <c r="J28" s="29">
        <f t="shared" si="13"/>
        <v>0</v>
      </c>
      <c r="K28" s="29">
        <f t="shared" si="13"/>
        <v>0</v>
      </c>
      <c r="L28" s="29">
        <f t="shared" si="13"/>
        <v>0</v>
      </c>
      <c r="M28" s="29">
        <f t="shared" si="13"/>
        <v>0</v>
      </c>
      <c r="N28" s="13">
        <f t="shared" si="1"/>
        <v>1800000</v>
      </c>
    </row>
    <row r="29" spans="1:14" ht="12">
      <c r="A29" s="19" t="s">
        <v>33</v>
      </c>
      <c r="B29" s="20">
        <v>416111</v>
      </c>
      <c r="C29" s="21"/>
      <c r="D29" s="22">
        <v>1800000</v>
      </c>
      <c r="E29" s="22"/>
      <c r="F29" s="22"/>
      <c r="G29" s="22">
        <v>0</v>
      </c>
      <c r="H29" s="23">
        <v>0</v>
      </c>
      <c r="I29" s="23">
        <v>0</v>
      </c>
      <c r="J29" s="23">
        <v>0</v>
      </c>
      <c r="K29" s="23"/>
      <c r="L29" s="23">
        <v>0</v>
      </c>
      <c r="M29" s="23">
        <v>0</v>
      </c>
      <c r="N29" s="13">
        <f t="shared" si="1"/>
        <v>1800000</v>
      </c>
    </row>
    <row r="30" spans="1:14" s="14" customFormat="1" ht="12">
      <c r="A30" s="32" t="s">
        <v>34</v>
      </c>
      <c r="B30" s="25">
        <v>421</v>
      </c>
      <c r="C30" s="33">
        <f>C31+C33+C38+C43+C48</f>
        <v>0</v>
      </c>
      <c r="D30" s="33">
        <f>D31+D33+D38+D43+D48</f>
        <v>3991000</v>
      </c>
      <c r="E30" s="33"/>
      <c r="F30" s="33">
        <f aca="true" t="shared" si="14" ref="F30:M30">F31+F33+F38+F43+F48</f>
        <v>0</v>
      </c>
      <c r="G30" s="33">
        <f t="shared" si="14"/>
        <v>203000</v>
      </c>
      <c r="H30" s="33">
        <f t="shared" si="14"/>
        <v>5000</v>
      </c>
      <c r="I30" s="33">
        <f t="shared" si="14"/>
        <v>0</v>
      </c>
      <c r="J30" s="33">
        <f t="shared" si="14"/>
        <v>0</v>
      </c>
      <c r="K30" s="33">
        <f t="shared" si="14"/>
        <v>0</v>
      </c>
      <c r="L30" s="33">
        <f t="shared" si="14"/>
        <v>0</v>
      </c>
      <c r="M30" s="33">
        <f t="shared" si="14"/>
        <v>0</v>
      </c>
      <c r="N30" s="13">
        <f t="shared" si="1"/>
        <v>4199000</v>
      </c>
    </row>
    <row r="31" spans="1:14" s="18" customFormat="1" ht="24">
      <c r="A31" s="31" t="s">
        <v>35</v>
      </c>
      <c r="B31" s="28">
        <v>4211</v>
      </c>
      <c r="C31" s="29">
        <f>SUM(C32)</f>
        <v>0</v>
      </c>
      <c r="D31" s="29">
        <v>230000</v>
      </c>
      <c r="E31" s="29">
        <f aca="true" t="shared" si="15" ref="E31:M31">SUM(E32)</f>
        <v>0</v>
      </c>
      <c r="F31" s="29">
        <f t="shared" si="15"/>
        <v>0</v>
      </c>
      <c r="G31" s="29">
        <f t="shared" si="15"/>
        <v>20000</v>
      </c>
      <c r="H31" s="29">
        <f t="shared" si="15"/>
        <v>5000</v>
      </c>
      <c r="I31" s="29">
        <f t="shared" si="15"/>
        <v>0</v>
      </c>
      <c r="J31" s="29">
        <f t="shared" si="15"/>
        <v>0</v>
      </c>
      <c r="K31" s="29">
        <f t="shared" si="15"/>
        <v>0</v>
      </c>
      <c r="L31" s="29">
        <f t="shared" si="15"/>
        <v>0</v>
      </c>
      <c r="M31" s="29">
        <f t="shared" si="15"/>
        <v>0</v>
      </c>
      <c r="N31" s="13">
        <f t="shared" si="1"/>
        <v>255000</v>
      </c>
    </row>
    <row r="32" spans="1:14" ht="24">
      <c r="A32" s="19" t="s">
        <v>35</v>
      </c>
      <c r="B32" s="20">
        <v>421111</v>
      </c>
      <c r="C32" s="21"/>
      <c r="D32" s="22">
        <v>230000</v>
      </c>
      <c r="E32" s="22"/>
      <c r="F32" s="22"/>
      <c r="G32" s="22">
        <v>20000</v>
      </c>
      <c r="H32" s="23">
        <v>5000</v>
      </c>
      <c r="I32" s="23">
        <v>0</v>
      </c>
      <c r="J32" s="23">
        <v>0</v>
      </c>
      <c r="K32" s="23"/>
      <c r="L32" s="23">
        <v>0</v>
      </c>
      <c r="M32" s="23"/>
      <c r="N32" s="13">
        <f t="shared" si="1"/>
        <v>255000</v>
      </c>
    </row>
    <row r="33" spans="1:14" s="18" customFormat="1" ht="12">
      <c r="A33" s="31" t="s">
        <v>36</v>
      </c>
      <c r="B33" s="28">
        <v>4212</v>
      </c>
      <c r="C33" s="29">
        <f>SUM(C34:C37)</f>
        <v>0</v>
      </c>
      <c r="D33" s="29">
        <f aca="true" t="shared" si="16" ref="D33:M33">SUM(D34:D37)</f>
        <v>2968000</v>
      </c>
      <c r="E33" s="29">
        <f>SUM(E34:E37)</f>
        <v>0</v>
      </c>
      <c r="F33" s="29">
        <f>SUM(F34:F37)</f>
        <v>0</v>
      </c>
      <c r="G33" s="29">
        <f t="shared" si="16"/>
        <v>120000</v>
      </c>
      <c r="H33" s="29">
        <f t="shared" si="16"/>
        <v>0</v>
      </c>
      <c r="I33" s="29">
        <f t="shared" si="16"/>
        <v>0</v>
      </c>
      <c r="J33" s="29">
        <f t="shared" si="16"/>
        <v>0</v>
      </c>
      <c r="K33" s="29">
        <f t="shared" si="16"/>
        <v>0</v>
      </c>
      <c r="L33" s="29">
        <f t="shared" si="16"/>
        <v>0</v>
      </c>
      <c r="M33" s="29">
        <f t="shared" si="16"/>
        <v>0</v>
      </c>
      <c r="N33" s="66">
        <f t="shared" si="1"/>
        <v>3088000</v>
      </c>
    </row>
    <row r="34" spans="1:14" ht="12">
      <c r="A34" s="36" t="s">
        <v>37</v>
      </c>
      <c r="B34" s="37">
        <v>421211</v>
      </c>
      <c r="C34" s="22">
        <v>0</v>
      </c>
      <c r="D34" s="22">
        <v>800000</v>
      </c>
      <c r="E34" s="22"/>
      <c r="F34" s="22"/>
      <c r="G34" s="22">
        <v>120000</v>
      </c>
      <c r="H34" s="23">
        <v>0</v>
      </c>
      <c r="I34" s="23">
        <v>0</v>
      </c>
      <c r="J34" s="23">
        <v>0</v>
      </c>
      <c r="K34" s="23"/>
      <c r="L34" s="23">
        <v>0</v>
      </c>
      <c r="M34" s="23"/>
      <c r="N34" s="13">
        <f t="shared" si="1"/>
        <v>920000</v>
      </c>
    </row>
    <row r="35" spans="1:14" ht="12">
      <c r="A35" s="36" t="s">
        <v>120</v>
      </c>
      <c r="B35" s="37">
        <v>421221</v>
      </c>
      <c r="C35" s="22">
        <v>0</v>
      </c>
      <c r="D35" s="22">
        <v>2168000</v>
      </c>
      <c r="E35" s="22"/>
      <c r="F35" s="22"/>
      <c r="G35" s="22">
        <v>0</v>
      </c>
      <c r="H35" s="23">
        <v>0</v>
      </c>
      <c r="I35" s="23">
        <v>0</v>
      </c>
      <c r="J35" s="23">
        <v>0</v>
      </c>
      <c r="K35" s="23"/>
      <c r="L35" s="23">
        <v>0</v>
      </c>
      <c r="M35" s="23">
        <v>0</v>
      </c>
      <c r="N35" s="13">
        <f t="shared" si="1"/>
        <v>2168000</v>
      </c>
    </row>
    <row r="36" spans="1:14" ht="12">
      <c r="A36" s="36" t="s">
        <v>38</v>
      </c>
      <c r="B36" s="37">
        <v>421223</v>
      </c>
      <c r="C36" s="22"/>
      <c r="D36" s="22">
        <v>0</v>
      </c>
      <c r="E36" s="22">
        <v>0</v>
      </c>
      <c r="F36" s="22">
        <v>0</v>
      </c>
      <c r="G36" s="22">
        <v>0</v>
      </c>
      <c r="H36" s="23">
        <v>0</v>
      </c>
      <c r="I36" s="23">
        <v>0</v>
      </c>
      <c r="J36" s="23">
        <v>0</v>
      </c>
      <c r="K36" s="23"/>
      <c r="L36" s="23">
        <v>0</v>
      </c>
      <c r="M36" s="23">
        <v>0</v>
      </c>
      <c r="N36" s="13">
        <f t="shared" si="1"/>
        <v>0</v>
      </c>
    </row>
    <row r="37" spans="1:14" ht="12">
      <c r="A37" s="36" t="s">
        <v>39</v>
      </c>
      <c r="B37" s="37">
        <v>421224</v>
      </c>
      <c r="C37" s="22">
        <v>0</v>
      </c>
      <c r="D37" s="22">
        <v>0</v>
      </c>
      <c r="E37" s="22"/>
      <c r="F37" s="22"/>
      <c r="G37" s="22">
        <v>0</v>
      </c>
      <c r="H37" s="23">
        <v>0</v>
      </c>
      <c r="I37" s="23">
        <v>0</v>
      </c>
      <c r="J37" s="23">
        <v>0</v>
      </c>
      <c r="K37" s="23"/>
      <c r="L37" s="23">
        <v>0</v>
      </c>
      <c r="M37" s="23">
        <v>0</v>
      </c>
      <c r="N37" s="13">
        <f t="shared" si="1"/>
        <v>0</v>
      </c>
    </row>
    <row r="38" spans="1:14" s="18" customFormat="1" ht="12">
      <c r="A38" s="38" t="s">
        <v>40</v>
      </c>
      <c r="B38" s="39">
        <v>4213</v>
      </c>
      <c r="C38" s="34">
        <f>SUM(C39:C42)</f>
        <v>0</v>
      </c>
      <c r="D38" s="34">
        <f aca="true" t="shared" si="17" ref="D38:M38">SUM(D39:D42)</f>
        <v>423000</v>
      </c>
      <c r="E38" s="34">
        <f>SUM(E39:E42)</f>
        <v>0</v>
      </c>
      <c r="F38" s="34">
        <f>SUM(F39:F42)</f>
        <v>0</v>
      </c>
      <c r="G38" s="34">
        <f t="shared" si="17"/>
        <v>15000</v>
      </c>
      <c r="H38" s="34"/>
      <c r="I38" s="34">
        <f t="shared" si="17"/>
        <v>0</v>
      </c>
      <c r="J38" s="34">
        <f t="shared" si="17"/>
        <v>0</v>
      </c>
      <c r="K38" s="34">
        <f t="shared" si="17"/>
        <v>0</v>
      </c>
      <c r="L38" s="34">
        <f t="shared" si="17"/>
        <v>0</v>
      </c>
      <c r="M38" s="34">
        <f t="shared" si="17"/>
        <v>0</v>
      </c>
      <c r="N38" s="66">
        <f t="shared" si="1"/>
        <v>438000</v>
      </c>
    </row>
    <row r="39" spans="1:14" ht="12">
      <c r="A39" s="36" t="s">
        <v>41</v>
      </c>
      <c r="B39" s="37">
        <v>421311</v>
      </c>
      <c r="C39" s="22">
        <v>0</v>
      </c>
      <c r="D39" s="22">
        <v>200000</v>
      </c>
      <c r="E39" s="22"/>
      <c r="F39" s="22"/>
      <c r="G39" s="22">
        <v>15000</v>
      </c>
      <c r="H39" s="23">
        <v>0</v>
      </c>
      <c r="I39" s="23">
        <v>0</v>
      </c>
      <c r="J39" s="23">
        <v>0</v>
      </c>
      <c r="K39" s="23"/>
      <c r="L39" s="23">
        <v>0</v>
      </c>
      <c r="M39" s="23"/>
      <c r="N39" s="13">
        <f t="shared" si="1"/>
        <v>215000</v>
      </c>
    </row>
    <row r="40" spans="1:14" ht="12">
      <c r="A40" s="36" t="s">
        <v>42</v>
      </c>
      <c r="B40" s="37">
        <v>421321</v>
      </c>
      <c r="C40" s="22">
        <v>0</v>
      </c>
      <c r="D40" s="22">
        <v>0</v>
      </c>
      <c r="E40" s="22"/>
      <c r="F40" s="22"/>
      <c r="G40" s="22">
        <v>0</v>
      </c>
      <c r="H40" s="23">
        <v>0</v>
      </c>
      <c r="I40" s="23">
        <v>0</v>
      </c>
      <c r="J40" s="23">
        <v>0</v>
      </c>
      <c r="K40" s="23"/>
      <c r="L40" s="23">
        <v>0</v>
      </c>
      <c r="M40" s="23">
        <v>0</v>
      </c>
      <c r="N40" s="13">
        <f t="shared" si="1"/>
        <v>0</v>
      </c>
    </row>
    <row r="41" spans="1:14" ht="12">
      <c r="A41" s="36" t="s">
        <v>43</v>
      </c>
      <c r="B41" s="37">
        <v>421322</v>
      </c>
      <c r="C41" s="22">
        <v>0</v>
      </c>
      <c r="D41" s="22"/>
      <c r="E41" s="22"/>
      <c r="F41" s="22"/>
      <c r="G41" s="22">
        <v>0</v>
      </c>
      <c r="H41" s="23">
        <v>0</v>
      </c>
      <c r="I41" s="23">
        <v>0</v>
      </c>
      <c r="J41" s="23">
        <v>0</v>
      </c>
      <c r="K41" s="23"/>
      <c r="L41" s="23">
        <v>0</v>
      </c>
      <c r="M41" s="23">
        <v>0</v>
      </c>
      <c r="N41" s="13">
        <f t="shared" si="1"/>
        <v>0</v>
      </c>
    </row>
    <row r="42" spans="1:14" ht="12">
      <c r="A42" s="36" t="s">
        <v>44</v>
      </c>
      <c r="B42" s="37">
        <v>421324</v>
      </c>
      <c r="C42" s="22">
        <v>0</v>
      </c>
      <c r="D42" s="22">
        <v>223000</v>
      </c>
      <c r="E42" s="22"/>
      <c r="F42" s="22"/>
      <c r="G42" s="22">
        <v>0</v>
      </c>
      <c r="H42" s="23">
        <v>0</v>
      </c>
      <c r="I42" s="23">
        <v>0</v>
      </c>
      <c r="J42" s="23">
        <v>0</v>
      </c>
      <c r="K42" s="23"/>
      <c r="L42" s="23">
        <v>0</v>
      </c>
      <c r="M42" s="23">
        <v>0</v>
      </c>
      <c r="N42" s="13">
        <f t="shared" si="1"/>
        <v>223000</v>
      </c>
    </row>
    <row r="43" spans="1:14" s="18" customFormat="1" ht="12">
      <c r="A43" s="38" t="s">
        <v>45</v>
      </c>
      <c r="B43" s="39">
        <v>4214</v>
      </c>
      <c r="C43" s="34">
        <f aca="true" t="shared" si="18" ref="C43:M43">SUM(C44:C47)</f>
        <v>0</v>
      </c>
      <c r="D43" s="34">
        <f>D44+D45+D46+D47</f>
        <v>220000</v>
      </c>
      <c r="E43" s="34">
        <f t="shared" si="18"/>
        <v>0</v>
      </c>
      <c r="F43" s="34">
        <f t="shared" si="18"/>
        <v>0</v>
      </c>
      <c r="G43" s="34">
        <f>SUM(G44+G45+G46+G47)</f>
        <v>18000</v>
      </c>
      <c r="H43" s="34">
        <f t="shared" si="18"/>
        <v>0</v>
      </c>
      <c r="I43" s="34">
        <f t="shared" si="18"/>
        <v>0</v>
      </c>
      <c r="J43" s="34">
        <f t="shared" si="18"/>
        <v>0</v>
      </c>
      <c r="K43" s="34">
        <f t="shared" si="18"/>
        <v>0</v>
      </c>
      <c r="L43" s="34">
        <f t="shared" si="18"/>
        <v>0</v>
      </c>
      <c r="M43" s="34">
        <f t="shared" si="18"/>
        <v>0</v>
      </c>
      <c r="N43" s="66">
        <f t="shared" si="1"/>
        <v>238000</v>
      </c>
    </row>
    <row r="44" spans="1:14" ht="12">
      <c r="A44" s="36" t="s">
        <v>46</v>
      </c>
      <c r="B44" s="37">
        <v>421411</v>
      </c>
      <c r="C44" s="22">
        <v>0</v>
      </c>
      <c r="D44" s="22">
        <v>105000</v>
      </c>
      <c r="E44" s="22"/>
      <c r="F44" s="22"/>
      <c r="G44" s="22">
        <v>18000</v>
      </c>
      <c r="H44" s="23">
        <v>0</v>
      </c>
      <c r="I44" s="23">
        <v>0</v>
      </c>
      <c r="J44" s="23">
        <v>0</v>
      </c>
      <c r="K44" s="23"/>
      <c r="L44" s="23">
        <v>0</v>
      </c>
      <c r="M44" s="23">
        <v>0</v>
      </c>
      <c r="N44" s="13">
        <f t="shared" si="1"/>
        <v>123000</v>
      </c>
    </row>
    <row r="45" spans="1:14" ht="12">
      <c r="A45" s="36" t="s">
        <v>121</v>
      </c>
      <c r="B45" s="37">
        <v>421412</v>
      </c>
      <c r="C45" s="22">
        <v>0</v>
      </c>
      <c r="D45" s="22">
        <v>30000</v>
      </c>
      <c r="E45" s="22"/>
      <c r="F45" s="22"/>
      <c r="G45" s="22"/>
      <c r="H45" s="23"/>
      <c r="I45" s="23"/>
      <c r="J45" s="23"/>
      <c r="K45" s="23"/>
      <c r="L45" s="23"/>
      <c r="M45" s="23"/>
      <c r="N45" s="13">
        <f t="shared" si="1"/>
        <v>30000</v>
      </c>
    </row>
    <row r="46" spans="1:14" ht="12">
      <c r="A46" s="36" t="s">
        <v>47</v>
      </c>
      <c r="B46" s="37">
        <v>421414</v>
      </c>
      <c r="C46" s="22">
        <v>0</v>
      </c>
      <c r="D46" s="22">
        <v>40000</v>
      </c>
      <c r="E46" s="22">
        <v>0</v>
      </c>
      <c r="F46" s="22">
        <v>0</v>
      </c>
      <c r="G46" s="22"/>
      <c r="H46" s="23"/>
      <c r="I46" s="23">
        <v>0</v>
      </c>
      <c r="J46" s="23">
        <v>0</v>
      </c>
      <c r="K46" s="23"/>
      <c r="L46" s="23">
        <v>0</v>
      </c>
      <c r="M46" s="23">
        <v>0</v>
      </c>
      <c r="N46" s="13">
        <f aca="true" t="shared" si="19" ref="N46:N54">SUM(C46:M46)</f>
        <v>40000</v>
      </c>
    </row>
    <row r="47" spans="1:14" ht="12">
      <c r="A47" s="36" t="s">
        <v>48</v>
      </c>
      <c r="B47" s="37">
        <v>421421</v>
      </c>
      <c r="C47" s="22">
        <v>0</v>
      </c>
      <c r="D47" s="22">
        <v>45000</v>
      </c>
      <c r="E47" s="22"/>
      <c r="F47" s="22"/>
      <c r="G47" s="22"/>
      <c r="H47" s="23"/>
      <c r="I47" s="23">
        <v>0</v>
      </c>
      <c r="J47" s="23">
        <v>0</v>
      </c>
      <c r="K47" s="23"/>
      <c r="L47" s="23">
        <v>0</v>
      </c>
      <c r="M47" s="23">
        <v>0</v>
      </c>
      <c r="N47" s="13">
        <f t="shared" si="19"/>
        <v>45000</v>
      </c>
    </row>
    <row r="48" spans="1:14" s="18" customFormat="1" ht="12">
      <c r="A48" s="38" t="s">
        <v>49</v>
      </c>
      <c r="B48" s="39">
        <v>4215</v>
      </c>
      <c r="C48" s="34">
        <f>SUM(C49:C52)</f>
        <v>0</v>
      </c>
      <c r="D48" s="34">
        <f aca="true" t="shared" si="20" ref="D48:M48">SUM(D49:D52)</f>
        <v>150000</v>
      </c>
      <c r="E48" s="34">
        <f>SUM(E49:E52)</f>
        <v>0</v>
      </c>
      <c r="F48" s="34"/>
      <c r="G48" s="34">
        <f t="shared" si="20"/>
        <v>30000</v>
      </c>
      <c r="H48" s="34">
        <f t="shared" si="20"/>
        <v>0</v>
      </c>
      <c r="I48" s="34">
        <f>I49+I50</f>
        <v>0</v>
      </c>
      <c r="J48" s="34">
        <f t="shared" si="20"/>
        <v>0</v>
      </c>
      <c r="K48" s="34">
        <f t="shared" si="20"/>
        <v>0</v>
      </c>
      <c r="L48" s="34">
        <f t="shared" si="20"/>
        <v>0</v>
      </c>
      <c r="M48" s="34">
        <f t="shared" si="20"/>
        <v>0</v>
      </c>
      <c r="N48" s="66">
        <f t="shared" si="19"/>
        <v>180000</v>
      </c>
    </row>
    <row r="49" spans="1:14" ht="12">
      <c r="A49" s="36" t="s">
        <v>50</v>
      </c>
      <c r="B49" s="37">
        <v>421511</v>
      </c>
      <c r="C49" s="22">
        <v>0</v>
      </c>
      <c r="D49" s="22">
        <v>150000</v>
      </c>
      <c r="E49" s="22"/>
      <c r="F49" s="22"/>
      <c r="G49" s="22"/>
      <c r="H49" s="23">
        <v>0</v>
      </c>
      <c r="I49" s="23">
        <v>0</v>
      </c>
      <c r="J49" s="23">
        <v>0</v>
      </c>
      <c r="K49" s="23"/>
      <c r="L49" s="23">
        <v>0</v>
      </c>
      <c r="M49" s="23">
        <v>0</v>
      </c>
      <c r="N49" s="13">
        <f t="shared" si="19"/>
        <v>150000</v>
      </c>
    </row>
    <row r="50" spans="1:14" ht="12">
      <c r="A50" s="36" t="s">
        <v>51</v>
      </c>
      <c r="B50" s="37">
        <v>421512</v>
      </c>
      <c r="C50" s="22">
        <v>0</v>
      </c>
      <c r="D50" s="22">
        <v>0</v>
      </c>
      <c r="E50" s="22">
        <v>0</v>
      </c>
      <c r="F50" s="22">
        <v>0</v>
      </c>
      <c r="G50" s="22">
        <v>30000</v>
      </c>
      <c r="H50" s="23"/>
      <c r="I50" s="23"/>
      <c r="J50" s="23">
        <v>0</v>
      </c>
      <c r="K50" s="23"/>
      <c r="L50" s="23">
        <v>0</v>
      </c>
      <c r="M50" s="23">
        <v>0</v>
      </c>
      <c r="N50" s="13">
        <f t="shared" si="19"/>
        <v>30000</v>
      </c>
    </row>
    <row r="51" spans="1:14" ht="24">
      <c r="A51" s="36" t="s">
        <v>52</v>
      </c>
      <c r="B51" s="37">
        <v>421521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3"/>
      <c r="I51" s="23">
        <v>0</v>
      </c>
      <c r="J51" s="23">
        <v>0</v>
      </c>
      <c r="K51" s="23"/>
      <c r="L51" s="23">
        <v>0</v>
      </c>
      <c r="M51" s="23">
        <v>0</v>
      </c>
      <c r="N51" s="13">
        <f t="shared" si="19"/>
        <v>0</v>
      </c>
    </row>
    <row r="52" spans="1:14" ht="24">
      <c r="A52" s="36" t="s">
        <v>53</v>
      </c>
      <c r="B52" s="37">
        <v>421523</v>
      </c>
      <c r="C52" s="22">
        <v>0</v>
      </c>
      <c r="D52" s="22">
        <v>0</v>
      </c>
      <c r="E52" s="22">
        <v>0</v>
      </c>
      <c r="F52" s="22">
        <v>0</v>
      </c>
      <c r="G52" s="22"/>
      <c r="H52" s="23">
        <v>0</v>
      </c>
      <c r="I52" s="23">
        <v>0</v>
      </c>
      <c r="J52" s="23">
        <v>0</v>
      </c>
      <c r="K52" s="23"/>
      <c r="L52" s="23">
        <v>0</v>
      </c>
      <c r="M52" s="23">
        <v>0</v>
      </c>
      <c r="N52" s="13">
        <f t="shared" si="19"/>
        <v>0</v>
      </c>
    </row>
    <row r="53" spans="1:14" s="14" customFormat="1" ht="13.5" customHeight="1">
      <c r="A53" s="40" t="s">
        <v>54</v>
      </c>
      <c r="B53" s="41">
        <v>422</v>
      </c>
      <c r="C53" s="42">
        <f>C54+C61+C63</f>
        <v>0</v>
      </c>
      <c r="D53" s="33">
        <f>D54+D59+D61+D63</f>
        <v>6730000</v>
      </c>
      <c r="E53" s="33">
        <f>E54+E61+E63</f>
        <v>0</v>
      </c>
      <c r="F53" s="33">
        <f>F54+F61+F63</f>
        <v>0</v>
      </c>
      <c r="G53" s="42">
        <f>G54+G61+G63</f>
        <v>50000</v>
      </c>
      <c r="H53" s="42">
        <f aca="true" t="shared" si="21" ref="H53:M53">H54+H61+H63</f>
        <v>65000</v>
      </c>
      <c r="I53" s="42">
        <f t="shared" si="21"/>
        <v>0</v>
      </c>
      <c r="J53" s="42">
        <f t="shared" si="21"/>
        <v>0</v>
      </c>
      <c r="K53" s="42">
        <f t="shared" si="21"/>
        <v>0</v>
      </c>
      <c r="L53" s="42">
        <f t="shared" si="21"/>
        <v>0</v>
      </c>
      <c r="M53" s="42">
        <f t="shared" si="21"/>
        <v>0</v>
      </c>
      <c r="N53" s="13">
        <f t="shared" si="19"/>
        <v>6845000</v>
      </c>
    </row>
    <row r="54" spans="1:14" s="18" customFormat="1" ht="24">
      <c r="A54" s="38" t="s">
        <v>55</v>
      </c>
      <c r="B54" s="39">
        <v>4221</v>
      </c>
      <c r="C54" s="34">
        <f>SUM(C56)</f>
        <v>0</v>
      </c>
      <c r="D54" s="34">
        <f>D55+D56+D57+D58</f>
        <v>230000</v>
      </c>
      <c r="E54" s="34">
        <f aca="true" t="shared" si="22" ref="E54:M54">E55+E56+E57</f>
        <v>0</v>
      </c>
      <c r="F54" s="34">
        <f t="shared" si="22"/>
        <v>0</v>
      </c>
      <c r="G54" s="34">
        <f t="shared" si="22"/>
        <v>50000</v>
      </c>
      <c r="H54" s="34">
        <f t="shared" si="22"/>
        <v>65000</v>
      </c>
      <c r="I54" s="34">
        <f t="shared" si="22"/>
        <v>0</v>
      </c>
      <c r="J54" s="34">
        <f t="shared" si="22"/>
        <v>0</v>
      </c>
      <c r="K54" s="34">
        <f t="shared" si="22"/>
        <v>0</v>
      </c>
      <c r="L54" s="34">
        <f t="shared" si="22"/>
        <v>0</v>
      </c>
      <c r="M54" s="34">
        <f t="shared" si="22"/>
        <v>0</v>
      </c>
      <c r="N54" s="13">
        <f t="shared" si="19"/>
        <v>345000</v>
      </c>
    </row>
    <row r="55" spans="1:14" s="18" customFormat="1" ht="12">
      <c r="A55" s="38" t="s">
        <v>122</v>
      </c>
      <c r="B55" s="43">
        <v>422111</v>
      </c>
      <c r="C55" s="34"/>
      <c r="D55" s="22">
        <v>50000</v>
      </c>
      <c r="E55" s="34"/>
      <c r="F55" s="34"/>
      <c r="G55" s="22">
        <v>35000</v>
      </c>
      <c r="H55" s="34">
        <v>30000</v>
      </c>
      <c r="I55" s="34"/>
      <c r="J55" s="34"/>
      <c r="K55" s="34"/>
      <c r="L55" s="34"/>
      <c r="M55" s="34"/>
      <c r="N55" s="13">
        <f aca="true" t="shared" si="23" ref="N55:N67">SUM(C55:M55)</f>
        <v>115000</v>
      </c>
    </row>
    <row r="56" spans="1:14" ht="24">
      <c r="A56" s="36" t="s">
        <v>123</v>
      </c>
      <c r="B56" s="37">
        <v>422121</v>
      </c>
      <c r="C56" s="22">
        <v>0</v>
      </c>
      <c r="D56" s="22">
        <v>80000</v>
      </c>
      <c r="E56" s="22">
        <v>0</v>
      </c>
      <c r="F56" s="22">
        <v>0</v>
      </c>
      <c r="G56" s="22">
        <v>15000</v>
      </c>
      <c r="H56" s="23">
        <v>15000</v>
      </c>
      <c r="I56" s="23">
        <v>0</v>
      </c>
      <c r="J56" s="23">
        <v>0</v>
      </c>
      <c r="K56" s="23"/>
      <c r="L56" s="23">
        <v>0</v>
      </c>
      <c r="M56" s="23">
        <v>0</v>
      </c>
      <c r="N56" s="13">
        <f t="shared" si="23"/>
        <v>110000</v>
      </c>
    </row>
    <row r="57" spans="1:14" ht="24">
      <c r="A57" s="36" t="s">
        <v>124</v>
      </c>
      <c r="B57" s="37">
        <v>422131</v>
      </c>
      <c r="C57" s="22"/>
      <c r="D57" s="22">
        <v>100000</v>
      </c>
      <c r="E57" s="22"/>
      <c r="F57" s="22"/>
      <c r="G57" s="22"/>
      <c r="H57" s="23">
        <v>20000</v>
      </c>
      <c r="I57" s="23"/>
      <c r="J57" s="23"/>
      <c r="K57" s="23"/>
      <c r="L57" s="23"/>
      <c r="M57" s="23"/>
      <c r="N57" s="13">
        <f t="shared" si="23"/>
        <v>120000</v>
      </c>
    </row>
    <row r="58" spans="1:14" ht="12">
      <c r="A58" s="36" t="s">
        <v>147</v>
      </c>
      <c r="B58" s="37">
        <v>422194</v>
      </c>
      <c r="C58" s="22"/>
      <c r="D58" s="22"/>
      <c r="E58" s="22"/>
      <c r="F58" s="22"/>
      <c r="G58" s="22"/>
      <c r="H58" s="23"/>
      <c r="I58" s="23"/>
      <c r="J58" s="23"/>
      <c r="K58" s="23"/>
      <c r="L58" s="23"/>
      <c r="M58" s="23"/>
      <c r="N58" s="13"/>
    </row>
    <row r="59" spans="1:14" ht="24">
      <c r="A59" s="38" t="s">
        <v>149</v>
      </c>
      <c r="B59" s="39">
        <v>4222</v>
      </c>
      <c r="C59" s="22"/>
      <c r="D59" s="34">
        <f>SUM(D60:D61)</f>
        <v>0</v>
      </c>
      <c r="E59" s="22"/>
      <c r="F59" s="22"/>
      <c r="G59" s="22"/>
      <c r="H59" s="23"/>
      <c r="I59" s="23"/>
      <c r="J59" s="23"/>
      <c r="K59" s="23"/>
      <c r="L59" s="23"/>
      <c r="M59" s="23"/>
      <c r="N59" s="13"/>
    </row>
    <row r="60" spans="1:14" ht="24">
      <c r="A60" s="36" t="s">
        <v>150</v>
      </c>
      <c r="B60" s="37">
        <v>422299</v>
      </c>
      <c r="C60" s="22"/>
      <c r="D60" s="22"/>
      <c r="E60" s="22"/>
      <c r="F60" s="22"/>
      <c r="G60" s="22"/>
      <c r="H60" s="23"/>
      <c r="I60" s="23"/>
      <c r="J60" s="23"/>
      <c r="K60" s="23"/>
      <c r="L60" s="23"/>
      <c r="M60" s="23"/>
      <c r="N60" s="13"/>
    </row>
    <row r="61" spans="1:14" s="18" customFormat="1" ht="24">
      <c r="A61" s="38" t="s">
        <v>56</v>
      </c>
      <c r="B61" s="39">
        <v>4223</v>
      </c>
      <c r="C61" s="34">
        <f>C62</f>
        <v>0</v>
      </c>
      <c r="D61" s="34">
        <f aca="true" t="shared" si="24" ref="D61:M61">D62</f>
        <v>0</v>
      </c>
      <c r="E61" s="34">
        <f t="shared" si="24"/>
        <v>0</v>
      </c>
      <c r="F61" s="34">
        <f t="shared" si="24"/>
        <v>0</v>
      </c>
      <c r="G61" s="34">
        <f t="shared" si="24"/>
        <v>0</v>
      </c>
      <c r="H61" s="34">
        <f t="shared" si="24"/>
        <v>0</v>
      </c>
      <c r="I61" s="34">
        <f t="shared" si="24"/>
        <v>0</v>
      </c>
      <c r="J61" s="34">
        <f t="shared" si="24"/>
        <v>0</v>
      </c>
      <c r="K61" s="34">
        <f t="shared" si="24"/>
        <v>0</v>
      </c>
      <c r="L61" s="34">
        <f t="shared" si="24"/>
        <v>0</v>
      </c>
      <c r="M61" s="34">
        <f t="shared" si="24"/>
        <v>0</v>
      </c>
      <c r="N61" s="66">
        <f t="shared" si="23"/>
        <v>0</v>
      </c>
    </row>
    <row r="62" spans="1:14" ht="24">
      <c r="A62" s="36" t="s">
        <v>130</v>
      </c>
      <c r="B62" s="43">
        <v>422391</v>
      </c>
      <c r="C62" s="22"/>
      <c r="D62" s="22">
        <v>0</v>
      </c>
      <c r="E62" s="22">
        <v>0</v>
      </c>
      <c r="F62" s="22">
        <v>0</v>
      </c>
      <c r="G62" s="22"/>
      <c r="H62" s="22">
        <v>0</v>
      </c>
      <c r="I62" s="22">
        <v>0</v>
      </c>
      <c r="J62" s="22">
        <v>0</v>
      </c>
      <c r="K62" s="22"/>
      <c r="L62" s="22">
        <v>0</v>
      </c>
      <c r="M62" s="22">
        <v>0</v>
      </c>
      <c r="N62" s="13">
        <f t="shared" si="23"/>
        <v>0</v>
      </c>
    </row>
    <row r="63" spans="1:14" s="18" customFormat="1" ht="12">
      <c r="A63" s="38" t="s">
        <v>57</v>
      </c>
      <c r="B63" s="39">
        <v>4224</v>
      </c>
      <c r="C63" s="34">
        <f>SUM(C64)</f>
        <v>0</v>
      </c>
      <c r="D63" s="34">
        <f>D64</f>
        <v>6500000</v>
      </c>
      <c r="E63" s="34">
        <f aca="true" t="shared" si="25" ref="E63:M63">SUM(E64)</f>
        <v>0</v>
      </c>
      <c r="F63" s="34">
        <f t="shared" si="25"/>
        <v>0</v>
      </c>
      <c r="G63" s="34"/>
      <c r="H63" s="34">
        <f t="shared" si="25"/>
        <v>0</v>
      </c>
      <c r="I63" s="34">
        <f t="shared" si="25"/>
        <v>0</v>
      </c>
      <c r="J63" s="34">
        <f t="shared" si="25"/>
        <v>0</v>
      </c>
      <c r="K63" s="34">
        <f t="shared" si="25"/>
        <v>0</v>
      </c>
      <c r="L63" s="34">
        <f t="shared" si="25"/>
        <v>0</v>
      </c>
      <c r="M63" s="34">
        <f t="shared" si="25"/>
        <v>0</v>
      </c>
      <c r="N63" s="66">
        <f t="shared" si="23"/>
        <v>6500000</v>
      </c>
    </row>
    <row r="64" spans="1:14" ht="12">
      <c r="A64" s="36" t="s">
        <v>58</v>
      </c>
      <c r="B64" s="37">
        <v>422411</v>
      </c>
      <c r="C64" s="34"/>
      <c r="D64" s="22">
        <v>6500000</v>
      </c>
      <c r="E64" s="22"/>
      <c r="F64" s="22"/>
      <c r="G64" s="22"/>
      <c r="H64" s="23">
        <v>0</v>
      </c>
      <c r="I64" s="23">
        <v>0</v>
      </c>
      <c r="J64" s="23">
        <v>0</v>
      </c>
      <c r="K64" s="23"/>
      <c r="L64" s="23">
        <v>0</v>
      </c>
      <c r="M64" s="23">
        <v>0</v>
      </c>
      <c r="N64" s="13">
        <f t="shared" si="23"/>
        <v>6500000</v>
      </c>
    </row>
    <row r="65" spans="1:14" ht="12">
      <c r="A65" s="36" t="s">
        <v>139</v>
      </c>
      <c r="B65" s="43">
        <v>423</v>
      </c>
      <c r="C65" s="34"/>
      <c r="D65" s="34">
        <f>D66+D68+D70+D74+D77+D80</f>
        <v>700000</v>
      </c>
      <c r="E65" s="22">
        <f aca="true" t="shared" si="26" ref="E65:L65">E66+E68+E70+E74+E77+E80</f>
        <v>0</v>
      </c>
      <c r="F65" s="22">
        <f t="shared" si="26"/>
        <v>0</v>
      </c>
      <c r="G65" s="22">
        <f>G66+G68+G70+G77+G81</f>
        <v>265000</v>
      </c>
      <c r="H65" s="22">
        <f t="shared" si="26"/>
        <v>200000</v>
      </c>
      <c r="I65" s="22">
        <f t="shared" si="26"/>
        <v>260000</v>
      </c>
      <c r="J65" s="22">
        <f t="shared" si="26"/>
        <v>0</v>
      </c>
      <c r="K65" s="22">
        <f t="shared" si="26"/>
        <v>0</v>
      </c>
      <c r="L65" s="22">
        <f t="shared" si="26"/>
        <v>0</v>
      </c>
      <c r="M65" s="22">
        <f>M66</f>
        <v>0</v>
      </c>
      <c r="N65" s="13">
        <f t="shared" si="23"/>
        <v>1425000</v>
      </c>
    </row>
    <row r="66" spans="1:14" s="14" customFormat="1" ht="12">
      <c r="A66" s="38" t="s">
        <v>138</v>
      </c>
      <c r="B66" s="39">
        <v>4231</v>
      </c>
      <c r="C66" s="42">
        <f>C68+C70+C74</f>
        <v>0</v>
      </c>
      <c r="D66" s="42">
        <f>D67</f>
        <v>0</v>
      </c>
      <c r="E66" s="42">
        <f aca="true" t="shared" si="27" ref="E66:M66">E67+E68+E70+E74</f>
        <v>0</v>
      </c>
      <c r="F66" s="42">
        <f t="shared" si="27"/>
        <v>0</v>
      </c>
      <c r="G66" s="81">
        <f>G67</f>
        <v>200000</v>
      </c>
      <c r="H66" s="42">
        <v>150000</v>
      </c>
      <c r="I66" s="42"/>
      <c r="J66" s="42">
        <f t="shared" si="27"/>
        <v>0</v>
      </c>
      <c r="K66" s="42">
        <f t="shared" si="27"/>
        <v>0</v>
      </c>
      <c r="L66" s="42">
        <f t="shared" si="27"/>
        <v>0</v>
      </c>
      <c r="M66" s="42">
        <f t="shared" si="27"/>
        <v>0</v>
      </c>
      <c r="N66" s="13">
        <f t="shared" si="23"/>
        <v>350000</v>
      </c>
    </row>
    <row r="67" spans="1:14" s="14" customFormat="1" ht="12">
      <c r="A67" s="40" t="s">
        <v>125</v>
      </c>
      <c r="B67" s="41">
        <v>423191</v>
      </c>
      <c r="C67" s="42"/>
      <c r="D67" s="42">
        <v>0</v>
      </c>
      <c r="E67" s="42"/>
      <c r="F67" s="42"/>
      <c r="G67" s="42">
        <v>200000</v>
      </c>
      <c r="H67" s="42">
        <v>150000</v>
      </c>
      <c r="I67" s="42"/>
      <c r="J67" s="42"/>
      <c r="K67" s="42"/>
      <c r="L67" s="42"/>
      <c r="M67" s="42"/>
      <c r="N67" s="13">
        <f t="shared" si="23"/>
        <v>350000</v>
      </c>
    </row>
    <row r="68" spans="1:14" s="18" customFormat="1" ht="13.5" customHeight="1">
      <c r="A68" s="38" t="s">
        <v>59</v>
      </c>
      <c r="B68" s="39">
        <v>4232</v>
      </c>
      <c r="C68" s="34">
        <f>SUM(C69)</f>
        <v>0</v>
      </c>
      <c r="D68" s="34">
        <f aca="true" t="shared" si="28" ref="D68:M68">SUM(D69)</f>
        <v>0</v>
      </c>
      <c r="E68" s="34">
        <f t="shared" si="28"/>
        <v>0</v>
      </c>
      <c r="F68" s="34">
        <f t="shared" si="28"/>
        <v>0</v>
      </c>
      <c r="G68" s="34">
        <f t="shared" si="28"/>
        <v>0</v>
      </c>
      <c r="H68" s="34">
        <f t="shared" si="28"/>
        <v>0</v>
      </c>
      <c r="I68" s="34">
        <f t="shared" si="28"/>
        <v>0</v>
      </c>
      <c r="J68" s="34">
        <f t="shared" si="28"/>
        <v>0</v>
      </c>
      <c r="K68" s="34">
        <f t="shared" si="28"/>
        <v>0</v>
      </c>
      <c r="L68" s="34">
        <f t="shared" si="28"/>
        <v>0</v>
      </c>
      <c r="M68" s="34">
        <f t="shared" si="28"/>
        <v>0</v>
      </c>
      <c r="N68" s="66">
        <f aca="true" t="shared" si="29" ref="N68:N115">SUM(C68:M68)</f>
        <v>0</v>
      </c>
    </row>
    <row r="69" spans="1:14" ht="13.5" customHeight="1">
      <c r="A69" s="36" t="s">
        <v>60</v>
      </c>
      <c r="B69" s="37">
        <v>423211</v>
      </c>
      <c r="C69" s="22">
        <v>0</v>
      </c>
      <c r="D69" s="22"/>
      <c r="E69" s="22"/>
      <c r="F69" s="22"/>
      <c r="G69" s="22"/>
      <c r="H69" s="23">
        <v>0</v>
      </c>
      <c r="I69" s="23">
        <v>0</v>
      </c>
      <c r="J69" s="23">
        <v>0</v>
      </c>
      <c r="K69" s="23"/>
      <c r="L69" s="23">
        <v>0</v>
      </c>
      <c r="M69" s="23">
        <v>0</v>
      </c>
      <c r="N69" s="13">
        <f t="shared" si="29"/>
        <v>0</v>
      </c>
    </row>
    <row r="70" spans="1:14" s="18" customFormat="1" ht="24">
      <c r="A70" s="38" t="s">
        <v>61</v>
      </c>
      <c r="B70" s="39">
        <v>4233</v>
      </c>
      <c r="C70" s="34">
        <f>SUM(C71:C72)</f>
        <v>0</v>
      </c>
      <c r="D70" s="22">
        <f>D71</f>
        <v>230000</v>
      </c>
      <c r="E70" s="34">
        <f>SUM(E71:E72)</f>
        <v>0</v>
      </c>
      <c r="F70" s="34">
        <f>SUM(F71:F72)</f>
        <v>0</v>
      </c>
      <c r="G70" s="34">
        <f aca="true" t="shared" si="30" ref="G70:L70">SUM(G71:G72)</f>
        <v>60000</v>
      </c>
      <c r="H70" s="34">
        <f t="shared" si="30"/>
        <v>30000</v>
      </c>
      <c r="I70" s="34">
        <f t="shared" si="30"/>
        <v>0</v>
      </c>
      <c r="J70" s="34">
        <f t="shared" si="30"/>
        <v>0</v>
      </c>
      <c r="K70" s="34">
        <f t="shared" si="30"/>
        <v>0</v>
      </c>
      <c r="L70" s="34">
        <f t="shared" si="30"/>
        <v>0</v>
      </c>
      <c r="M70" s="34">
        <f>SUM(M71:M73)</f>
        <v>0</v>
      </c>
      <c r="N70" s="66">
        <f t="shared" si="29"/>
        <v>320000</v>
      </c>
    </row>
    <row r="71" spans="1:14" ht="24">
      <c r="A71" s="36" t="s">
        <v>61</v>
      </c>
      <c r="B71" s="37">
        <v>423311</v>
      </c>
      <c r="C71" s="22">
        <v>0</v>
      </c>
      <c r="D71" s="22">
        <v>230000</v>
      </c>
      <c r="E71" s="22"/>
      <c r="F71" s="22"/>
      <c r="G71" s="22">
        <v>30000</v>
      </c>
      <c r="H71" s="23">
        <v>30000</v>
      </c>
      <c r="I71" s="23">
        <v>0</v>
      </c>
      <c r="J71" s="23">
        <v>0</v>
      </c>
      <c r="K71" s="23"/>
      <c r="L71" s="23">
        <v>0</v>
      </c>
      <c r="M71" s="23">
        <v>0</v>
      </c>
      <c r="N71" s="13">
        <f t="shared" si="29"/>
        <v>290000</v>
      </c>
    </row>
    <row r="72" spans="1:14" ht="12">
      <c r="A72" s="36" t="s">
        <v>62</v>
      </c>
      <c r="B72" s="37">
        <v>423321</v>
      </c>
      <c r="C72" s="22"/>
      <c r="D72" s="22">
        <v>0</v>
      </c>
      <c r="E72" s="22">
        <v>0</v>
      </c>
      <c r="F72" s="22">
        <v>0</v>
      </c>
      <c r="G72" s="22">
        <v>30000</v>
      </c>
      <c r="H72" s="23">
        <v>0</v>
      </c>
      <c r="I72" s="23">
        <v>0</v>
      </c>
      <c r="J72" s="23">
        <v>0</v>
      </c>
      <c r="K72" s="23"/>
      <c r="L72" s="23">
        <v>0</v>
      </c>
      <c r="M72" s="23">
        <v>0</v>
      </c>
      <c r="N72" s="13">
        <f t="shared" si="29"/>
        <v>30000</v>
      </c>
    </row>
    <row r="73" spans="1:14" ht="12">
      <c r="A73" s="36" t="s">
        <v>143</v>
      </c>
      <c r="B73" s="37">
        <v>423399</v>
      </c>
      <c r="C73" s="22"/>
      <c r="D73" s="22">
        <v>0</v>
      </c>
      <c r="E73" s="22">
        <v>0</v>
      </c>
      <c r="F73" s="22">
        <v>0</v>
      </c>
      <c r="G73" s="22">
        <v>0</v>
      </c>
      <c r="H73" s="23">
        <v>0</v>
      </c>
      <c r="I73" s="23"/>
      <c r="J73" s="23"/>
      <c r="K73" s="23"/>
      <c r="L73" s="23"/>
      <c r="M73" s="23"/>
      <c r="N73" s="13">
        <f t="shared" si="29"/>
        <v>0</v>
      </c>
    </row>
    <row r="74" spans="1:14" s="18" customFormat="1" ht="12">
      <c r="A74" s="38" t="s">
        <v>63</v>
      </c>
      <c r="B74" s="39">
        <v>4235</v>
      </c>
      <c r="C74" s="34">
        <f>SUM(C75:C81)</f>
        <v>0</v>
      </c>
      <c r="D74" s="34">
        <v>300000</v>
      </c>
      <c r="E74" s="34">
        <f>SUM(E75:E81)</f>
        <v>0</v>
      </c>
      <c r="F74" s="34">
        <f>SUM(F75:F81)</f>
        <v>0</v>
      </c>
      <c r="G74" s="34">
        <f>SUM(G75:G76)</f>
        <v>0</v>
      </c>
      <c r="H74" s="34">
        <f>SUM(H75:H76)</f>
        <v>0</v>
      </c>
      <c r="I74" s="34"/>
      <c r="J74" s="34">
        <f>SUM(J75:J81)</f>
        <v>0</v>
      </c>
      <c r="K74" s="34">
        <f>SUM(K75:K81)</f>
        <v>0</v>
      </c>
      <c r="L74" s="34">
        <f>SUM(L75:L81)</f>
        <v>0</v>
      </c>
      <c r="M74" s="34">
        <f>SUM(M75:M81)</f>
        <v>0</v>
      </c>
      <c r="N74" s="66">
        <f t="shared" si="29"/>
        <v>300000</v>
      </c>
    </row>
    <row r="75" spans="1:14" ht="24">
      <c r="A75" s="36" t="s">
        <v>64</v>
      </c>
      <c r="B75" s="37">
        <v>423521</v>
      </c>
      <c r="C75" s="22">
        <v>0</v>
      </c>
      <c r="D75" s="22">
        <v>0</v>
      </c>
      <c r="E75" s="22"/>
      <c r="F75" s="22"/>
      <c r="G75" s="22">
        <v>0</v>
      </c>
      <c r="H75" s="23">
        <v>0</v>
      </c>
      <c r="I75" s="23">
        <v>0</v>
      </c>
      <c r="J75" s="23">
        <v>0</v>
      </c>
      <c r="K75" s="23"/>
      <c r="L75" s="23">
        <v>0</v>
      </c>
      <c r="M75" s="23">
        <v>0</v>
      </c>
      <c r="N75" s="13">
        <f t="shared" si="29"/>
        <v>0</v>
      </c>
    </row>
    <row r="76" spans="1:14" ht="12">
      <c r="A76" s="36" t="s">
        <v>65</v>
      </c>
      <c r="B76" s="37">
        <v>423599</v>
      </c>
      <c r="C76" s="22">
        <v>0</v>
      </c>
      <c r="D76" s="22">
        <v>300000</v>
      </c>
      <c r="E76" s="22"/>
      <c r="F76" s="22"/>
      <c r="G76" s="22"/>
      <c r="H76" s="23"/>
      <c r="I76" s="23">
        <v>0</v>
      </c>
      <c r="J76" s="23">
        <v>0</v>
      </c>
      <c r="K76" s="23"/>
      <c r="L76" s="23">
        <v>0</v>
      </c>
      <c r="M76" s="23">
        <v>0</v>
      </c>
      <c r="N76" s="13">
        <f t="shared" si="29"/>
        <v>300000</v>
      </c>
    </row>
    <row r="77" spans="1:14" ht="12">
      <c r="A77" s="38" t="s">
        <v>126</v>
      </c>
      <c r="B77" s="39">
        <v>4237</v>
      </c>
      <c r="C77" s="22"/>
      <c r="D77" s="34">
        <f>D78</f>
        <v>150000</v>
      </c>
      <c r="E77" s="22"/>
      <c r="F77" s="22"/>
      <c r="G77" s="34">
        <f>G78+G79</f>
        <v>0</v>
      </c>
      <c r="H77" s="34">
        <f>H78+H79</f>
        <v>20000</v>
      </c>
      <c r="I77" s="23"/>
      <c r="J77" s="23"/>
      <c r="K77" s="23"/>
      <c r="L77" s="23"/>
      <c r="M77" s="23"/>
      <c r="N77" s="66">
        <f>SUM(C77:M77)</f>
        <v>170000</v>
      </c>
    </row>
    <row r="78" spans="1:14" ht="12">
      <c r="A78" s="36" t="s">
        <v>126</v>
      </c>
      <c r="B78" s="37">
        <v>423711</v>
      </c>
      <c r="C78" s="22">
        <v>0</v>
      </c>
      <c r="D78" s="22">
        <v>150000</v>
      </c>
      <c r="E78" s="22">
        <v>0</v>
      </c>
      <c r="F78" s="22">
        <v>0</v>
      </c>
      <c r="G78" s="22"/>
      <c r="H78" s="23"/>
      <c r="I78" s="23">
        <v>0</v>
      </c>
      <c r="J78" s="23">
        <v>0</v>
      </c>
      <c r="K78" s="23"/>
      <c r="L78" s="23">
        <v>0</v>
      </c>
      <c r="M78" s="23">
        <v>0</v>
      </c>
      <c r="N78" s="13">
        <f t="shared" si="29"/>
        <v>150000</v>
      </c>
    </row>
    <row r="79" spans="1:14" ht="12">
      <c r="A79" s="36" t="s">
        <v>156</v>
      </c>
      <c r="B79" s="37">
        <v>423712</v>
      </c>
      <c r="C79" s="22"/>
      <c r="D79" s="22"/>
      <c r="E79" s="22"/>
      <c r="F79" s="22"/>
      <c r="G79" s="22"/>
      <c r="H79" s="23">
        <v>20000</v>
      </c>
      <c r="I79" s="22"/>
      <c r="J79" s="23"/>
      <c r="K79" s="23"/>
      <c r="L79" s="23"/>
      <c r="M79" s="23"/>
      <c r="N79" s="13">
        <v>20000</v>
      </c>
    </row>
    <row r="80" spans="1:14" ht="12">
      <c r="A80" s="38" t="s">
        <v>137</v>
      </c>
      <c r="B80" s="39">
        <v>4239</v>
      </c>
      <c r="C80" s="22"/>
      <c r="D80" s="34">
        <f>D81</f>
        <v>20000</v>
      </c>
      <c r="E80" s="22"/>
      <c r="F80" s="22"/>
      <c r="G80" s="34">
        <f>G81</f>
        <v>5000</v>
      </c>
      <c r="H80" s="23"/>
      <c r="I80" s="35">
        <f>I81</f>
        <v>260000</v>
      </c>
      <c r="J80" s="23">
        <v>0</v>
      </c>
      <c r="K80" s="23">
        <v>0</v>
      </c>
      <c r="L80" s="23">
        <v>0</v>
      </c>
      <c r="M80" s="23"/>
      <c r="N80" s="66">
        <f>SUM(C80:M80)</f>
        <v>285000</v>
      </c>
    </row>
    <row r="81" spans="1:14" ht="12">
      <c r="A81" s="36" t="s">
        <v>137</v>
      </c>
      <c r="B81" s="37">
        <v>423911</v>
      </c>
      <c r="C81" s="22">
        <v>0</v>
      </c>
      <c r="D81" s="22">
        <v>20000</v>
      </c>
      <c r="E81" s="22"/>
      <c r="F81" s="22"/>
      <c r="G81" s="22">
        <v>5000</v>
      </c>
      <c r="H81" s="23"/>
      <c r="I81" s="23">
        <v>260000</v>
      </c>
      <c r="J81" s="23">
        <v>0</v>
      </c>
      <c r="K81" s="23"/>
      <c r="L81" s="23">
        <v>0</v>
      </c>
      <c r="M81" s="23">
        <v>0</v>
      </c>
      <c r="N81" s="13">
        <f t="shared" si="29"/>
        <v>285000</v>
      </c>
    </row>
    <row r="82" spans="1:14" s="14" customFormat="1" ht="12.75" customHeight="1">
      <c r="A82" s="40" t="s">
        <v>66</v>
      </c>
      <c r="B82" s="82">
        <v>424</v>
      </c>
      <c r="C82" s="42">
        <f>C83+C88</f>
        <v>0</v>
      </c>
      <c r="D82" s="81">
        <f>D83+D85+D88</f>
        <v>600000</v>
      </c>
      <c r="E82" s="42"/>
      <c r="F82" s="42"/>
      <c r="G82" s="81">
        <v>40000</v>
      </c>
      <c r="H82" s="42">
        <f>H83+H85+H88</f>
        <v>20000</v>
      </c>
      <c r="I82" s="42">
        <f>I83+I85+I88</f>
        <v>0</v>
      </c>
      <c r="J82" s="42">
        <f>J83+J88</f>
        <v>0</v>
      </c>
      <c r="K82" s="42">
        <f>K83+K88</f>
        <v>0</v>
      </c>
      <c r="L82" s="42">
        <f>L83+L88</f>
        <v>0</v>
      </c>
      <c r="M82" s="42"/>
      <c r="N82" s="67">
        <f t="shared" si="29"/>
        <v>660000</v>
      </c>
    </row>
    <row r="83" spans="1:14" s="18" customFormat="1" ht="12">
      <c r="A83" s="38" t="s">
        <v>157</v>
      </c>
      <c r="B83" s="39">
        <v>4242</v>
      </c>
      <c r="C83" s="34">
        <f>SUM(C84:C87)</f>
        <v>0</v>
      </c>
      <c r="D83" s="22">
        <f>D84</f>
        <v>0</v>
      </c>
      <c r="E83" s="34">
        <f>SUM(E84:E87)</f>
        <v>0</v>
      </c>
      <c r="F83" s="34">
        <f>SUM(F84:F87)</f>
        <v>0</v>
      </c>
      <c r="G83" s="22"/>
      <c r="H83" s="34">
        <f aca="true" t="shared" si="31" ref="H83:M83">SUM(H84:H87)</f>
        <v>0</v>
      </c>
      <c r="I83" s="34">
        <f t="shared" si="31"/>
        <v>0</v>
      </c>
      <c r="J83" s="34">
        <f t="shared" si="31"/>
        <v>0</v>
      </c>
      <c r="K83" s="34">
        <f t="shared" si="31"/>
        <v>0</v>
      </c>
      <c r="L83" s="34">
        <f t="shared" si="31"/>
        <v>0</v>
      </c>
      <c r="M83" s="34">
        <f t="shared" si="31"/>
        <v>0</v>
      </c>
      <c r="N83" s="13">
        <f t="shared" si="29"/>
        <v>0</v>
      </c>
    </row>
    <row r="84" spans="1:14" ht="24">
      <c r="A84" s="36" t="s">
        <v>127</v>
      </c>
      <c r="B84" s="43">
        <v>424211</v>
      </c>
      <c r="C84" s="22">
        <v>0</v>
      </c>
      <c r="D84" s="22">
        <v>0</v>
      </c>
      <c r="E84" s="22">
        <v>0</v>
      </c>
      <c r="F84" s="22">
        <v>0</v>
      </c>
      <c r="G84" s="22"/>
      <c r="H84" s="22"/>
      <c r="I84" s="22">
        <v>0</v>
      </c>
      <c r="J84" s="22">
        <v>0</v>
      </c>
      <c r="K84" s="22"/>
      <c r="L84" s="22">
        <v>0</v>
      </c>
      <c r="M84" s="22">
        <v>0</v>
      </c>
      <c r="N84" s="13">
        <f t="shared" si="29"/>
        <v>0</v>
      </c>
    </row>
    <row r="85" spans="1:14" ht="12">
      <c r="A85" s="36" t="s">
        <v>158</v>
      </c>
      <c r="B85" s="43">
        <v>4243</v>
      </c>
      <c r="C85" s="22"/>
      <c r="D85" s="22">
        <f>D86+D87</f>
        <v>250000</v>
      </c>
      <c r="E85" s="22"/>
      <c r="F85" s="22"/>
      <c r="G85" s="22"/>
      <c r="H85" s="22"/>
      <c r="I85" s="22"/>
      <c r="J85" s="22"/>
      <c r="K85" s="22"/>
      <c r="L85" s="22"/>
      <c r="M85" s="22"/>
      <c r="N85" s="13">
        <v>150000</v>
      </c>
    </row>
    <row r="86" spans="1:14" ht="12">
      <c r="A86" s="36" t="s">
        <v>67</v>
      </c>
      <c r="B86" s="43">
        <v>424311</v>
      </c>
      <c r="C86" s="22"/>
      <c r="D86" s="22">
        <v>40000</v>
      </c>
      <c r="E86" s="22">
        <v>0</v>
      </c>
      <c r="F86" s="22">
        <v>0</v>
      </c>
      <c r="G86" s="22"/>
      <c r="H86" s="22">
        <v>0</v>
      </c>
      <c r="I86" s="22">
        <v>0</v>
      </c>
      <c r="J86" s="22">
        <v>0</v>
      </c>
      <c r="K86" s="22"/>
      <c r="L86" s="22">
        <v>0</v>
      </c>
      <c r="M86" s="22">
        <v>0</v>
      </c>
      <c r="N86" s="13">
        <f>SUM(C86:M86)</f>
        <v>40000</v>
      </c>
    </row>
    <row r="87" spans="1:14" ht="24">
      <c r="A87" s="36" t="s">
        <v>68</v>
      </c>
      <c r="B87" s="37">
        <v>424331</v>
      </c>
      <c r="C87" s="22">
        <v>0</v>
      </c>
      <c r="D87" s="22">
        <v>210000</v>
      </c>
      <c r="E87" s="22"/>
      <c r="F87" s="22"/>
      <c r="G87" s="22">
        <v>0</v>
      </c>
      <c r="H87" s="23">
        <v>0</v>
      </c>
      <c r="I87" s="23">
        <v>0</v>
      </c>
      <c r="J87" s="23">
        <v>0</v>
      </c>
      <c r="K87" s="23"/>
      <c r="L87" s="23">
        <v>0</v>
      </c>
      <c r="M87" s="23">
        <v>0</v>
      </c>
      <c r="N87" s="13">
        <f t="shared" si="29"/>
        <v>210000</v>
      </c>
    </row>
    <row r="88" spans="1:14" s="18" customFormat="1" ht="12">
      <c r="A88" s="38" t="s">
        <v>69</v>
      </c>
      <c r="B88" s="39">
        <v>4249</v>
      </c>
      <c r="C88" s="34">
        <f>SUM(C89)</f>
        <v>0</v>
      </c>
      <c r="D88" s="22">
        <v>350000</v>
      </c>
      <c r="E88" s="34">
        <f aca="true" t="shared" si="32" ref="E88:M88">SUM(E89)</f>
        <v>0</v>
      </c>
      <c r="F88" s="34">
        <f t="shared" si="32"/>
        <v>0</v>
      </c>
      <c r="G88" s="34">
        <f>G89</f>
        <v>40000</v>
      </c>
      <c r="H88" s="34">
        <f t="shared" si="32"/>
        <v>20000</v>
      </c>
      <c r="I88" s="34">
        <f t="shared" si="32"/>
        <v>0</v>
      </c>
      <c r="J88" s="34">
        <f t="shared" si="32"/>
        <v>0</v>
      </c>
      <c r="K88" s="34">
        <f t="shared" si="32"/>
        <v>0</v>
      </c>
      <c r="L88" s="34">
        <f t="shared" si="32"/>
        <v>0</v>
      </c>
      <c r="M88" s="34">
        <f t="shared" si="32"/>
        <v>0</v>
      </c>
      <c r="N88" s="13">
        <f t="shared" si="29"/>
        <v>410000</v>
      </c>
    </row>
    <row r="89" spans="1:14" ht="24">
      <c r="A89" s="36" t="s">
        <v>70</v>
      </c>
      <c r="B89" s="37">
        <v>424911</v>
      </c>
      <c r="C89" s="22">
        <v>0</v>
      </c>
      <c r="D89" s="22">
        <v>350000</v>
      </c>
      <c r="E89" s="22"/>
      <c r="F89" s="22"/>
      <c r="G89" s="22">
        <v>40000</v>
      </c>
      <c r="H89" s="23">
        <v>20000</v>
      </c>
      <c r="I89" s="23"/>
      <c r="J89" s="23">
        <v>0</v>
      </c>
      <c r="K89" s="23"/>
      <c r="L89" s="23">
        <v>0</v>
      </c>
      <c r="M89" s="23"/>
      <c r="N89" s="13">
        <f t="shared" si="29"/>
        <v>410000</v>
      </c>
    </row>
    <row r="90" spans="1:14" s="14" customFormat="1" ht="24">
      <c r="A90" s="40" t="s">
        <v>71</v>
      </c>
      <c r="B90" s="41">
        <v>425</v>
      </c>
      <c r="C90" s="42">
        <f>C91+C99</f>
        <v>0</v>
      </c>
      <c r="D90" s="81">
        <f>D91+D99</f>
        <v>510000</v>
      </c>
      <c r="E90" s="42"/>
      <c r="F90" s="42"/>
      <c r="G90" s="42">
        <f aca="true" t="shared" si="33" ref="G90:M90">G91+G99</f>
        <v>40000</v>
      </c>
      <c r="H90" s="42">
        <f t="shared" si="33"/>
        <v>70000</v>
      </c>
      <c r="I90" s="42">
        <f t="shared" si="33"/>
        <v>0</v>
      </c>
      <c r="J90" s="42">
        <f t="shared" si="33"/>
        <v>0</v>
      </c>
      <c r="K90" s="42">
        <f t="shared" si="33"/>
        <v>0</v>
      </c>
      <c r="L90" s="42">
        <f t="shared" si="33"/>
        <v>0</v>
      </c>
      <c r="M90" s="42">
        <f t="shared" si="33"/>
        <v>0</v>
      </c>
      <c r="N90" s="13">
        <f t="shared" si="29"/>
        <v>620000</v>
      </c>
    </row>
    <row r="91" spans="1:14" s="18" customFormat="1" ht="24">
      <c r="A91" s="38" t="s">
        <v>72</v>
      </c>
      <c r="B91" s="44">
        <v>4251</v>
      </c>
      <c r="C91" s="34">
        <f>SUM(C93:C94)</f>
        <v>0</v>
      </c>
      <c r="D91" s="22">
        <f>SUM(D92:D98)</f>
        <v>400000</v>
      </c>
      <c r="E91" s="34">
        <f>SUM(E93:E98)</f>
        <v>0</v>
      </c>
      <c r="F91" s="34">
        <f>SUM(F93:F98)</f>
        <v>0</v>
      </c>
      <c r="G91" s="34">
        <f>SUM(G92:G98)</f>
        <v>20000</v>
      </c>
      <c r="H91" s="34">
        <f>SUM(H93:H98)</f>
        <v>20000</v>
      </c>
      <c r="I91" s="34">
        <f>SUM(I93:I98)</f>
        <v>0</v>
      </c>
      <c r="J91" s="34"/>
      <c r="K91" s="34">
        <f>SUM(K93:K98)</f>
        <v>0</v>
      </c>
      <c r="L91" s="34">
        <f>SUM(L93:L98)</f>
        <v>0</v>
      </c>
      <c r="M91" s="34">
        <f>SUM(M92:M98)</f>
        <v>0</v>
      </c>
      <c r="N91" s="13">
        <f t="shared" si="29"/>
        <v>440000</v>
      </c>
    </row>
    <row r="92" spans="1:14" s="18" customFormat="1" ht="12">
      <c r="A92" s="36" t="s">
        <v>154</v>
      </c>
      <c r="B92" s="83">
        <v>425111</v>
      </c>
      <c r="C92" s="34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>
        <f>SUM(C92:M92)</f>
        <v>0</v>
      </c>
    </row>
    <row r="93" spans="1:14" ht="12">
      <c r="A93" s="36" t="s">
        <v>128</v>
      </c>
      <c r="B93" s="37">
        <v>425112</v>
      </c>
      <c r="C93" s="22"/>
      <c r="D93" s="22"/>
      <c r="E93" s="22"/>
      <c r="F93" s="22"/>
      <c r="G93" s="22"/>
      <c r="H93" s="23">
        <v>0</v>
      </c>
      <c r="I93" s="23">
        <v>0</v>
      </c>
      <c r="J93" s="23">
        <v>0</v>
      </c>
      <c r="K93" s="23"/>
      <c r="L93" s="23">
        <v>0</v>
      </c>
      <c r="M93" s="23">
        <v>0</v>
      </c>
      <c r="N93" s="22">
        <f>SUM(C93:M93)</f>
        <v>0</v>
      </c>
    </row>
    <row r="94" spans="1:14" ht="12">
      <c r="A94" s="36" t="s">
        <v>73</v>
      </c>
      <c r="B94" s="37">
        <v>425113</v>
      </c>
      <c r="C94" s="22">
        <v>0</v>
      </c>
      <c r="D94" s="22">
        <v>200000</v>
      </c>
      <c r="E94" s="22"/>
      <c r="F94" s="22"/>
      <c r="G94" s="22"/>
      <c r="H94" s="23">
        <v>0</v>
      </c>
      <c r="I94" s="23"/>
      <c r="J94" s="23">
        <v>0</v>
      </c>
      <c r="K94" s="23"/>
      <c r="L94" s="23">
        <v>0</v>
      </c>
      <c r="M94" s="23">
        <v>0</v>
      </c>
      <c r="N94" s="13">
        <f t="shared" si="29"/>
        <v>200000</v>
      </c>
    </row>
    <row r="95" spans="1:14" ht="12">
      <c r="A95" s="36" t="s">
        <v>152</v>
      </c>
      <c r="B95" s="37">
        <v>425114</v>
      </c>
      <c r="C95" s="22"/>
      <c r="D95" s="22"/>
      <c r="E95" s="22"/>
      <c r="F95" s="22"/>
      <c r="G95" s="22"/>
      <c r="H95" s="23"/>
      <c r="I95" s="23"/>
      <c r="J95" s="23"/>
      <c r="K95" s="23"/>
      <c r="L95" s="23"/>
      <c r="M95" s="23"/>
      <c r="N95" s="13">
        <f t="shared" si="29"/>
        <v>0</v>
      </c>
    </row>
    <row r="96" spans="1:14" ht="12">
      <c r="A96" s="36" t="s">
        <v>155</v>
      </c>
      <c r="B96" s="37">
        <v>425117</v>
      </c>
      <c r="C96" s="22"/>
      <c r="D96" s="22"/>
      <c r="E96" s="22">
        <v>0</v>
      </c>
      <c r="F96" s="22">
        <v>0</v>
      </c>
      <c r="G96" s="22"/>
      <c r="H96" s="23"/>
      <c r="I96" s="23"/>
      <c r="J96" s="23"/>
      <c r="K96" s="23"/>
      <c r="L96" s="23"/>
      <c r="M96" s="23"/>
      <c r="N96" s="13">
        <f t="shared" si="29"/>
        <v>0</v>
      </c>
    </row>
    <row r="97" spans="1:14" ht="24">
      <c r="A97" s="36" t="s">
        <v>142</v>
      </c>
      <c r="B97" s="37">
        <v>425118</v>
      </c>
      <c r="C97" s="22"/>
      <c r="D97" s="22">
        <v>0</v>
      </c>
      <c r="E97" s="22">
        <v>0</v>
      </c>
      <c r="F97" s="22">
        <v>0</v>
      </c>
      <c r="G97" s="22"/>
      <c r="H97" s="23"/>
      <c r="I97" s="23"/>
      <c r="J97" s="23"/>
      <c r="K97" s="23"/>
      <c r="L97" s="23"/>
      <c r="M97" s="23"/>
      <c r="N97" s="13"/>
    </row>
    <row r="98" spans="1:14" ht="36">
      <c r="A98" s="36" t="s">
        <v>74</v>
      </c>
      <c r="B98" s="37">
        <v>425191</v>
      </c>
      <c r="C98" s="22"/>
      <c r="D98" s="22">
        <v>200000</v>
      </c>
      <c r="E98" s="22">
        <v>0</v>
      </c>
      <c r="F98" s="22">
        <v>0</v>
      </c>
      <c r="G98" s="22">
        <v>20000</v>
      </c>
      <c r="H98" s="23">
        <v>20000</v>
      </c>
      <c r="I98" s="23"/>
      <c r="J98" s="23">
        <v>0</v>
      </c>
      <c r="K98" s="23"/>
      <c r="L98" s="23">
        <v>0</v>
      </c>
      <c r="M98" s="23">
        <v>0</v>
      </c>
      <c r="N98" s="13">
        <f t="shared" si="29"/>
        <v>240000</v>
      </c>
    </row>
    <row r="99" spans="1:14" s="18" customFormat="1" ht="24">
      <c r="A99" s="38" t="s">
        <v>75</v>
      </c>
      <c r="B99" s="44">
        <v>4252</v>
      </c>
      <c r="C99" s="34">
        <f>SUM(C100:C101)</f>
        <v>0</v>
      </c>
      <c r="D99" s="34">
        <f>D101</f>
        <v>110000</v>
      </c>
      <c r="E99" s="34">
        <f>SUM(E100:E101)</f>
        <v>0</v>
      </c>
      <c r="F99" s="34">
        <f>SUM(F100:F101)</f>
        <v>0</v>
      </c>
      <c r="G99" s="34">
        <v>20000</v>
      </c>
      <c r="H99" s="34">
        <v>50000</v>
      </c>
      <c r="I99" s="34">
        <f>SUM(I100:I101)</f>
        <v>0</v>
      </c>
      <c r="J99" s="34">
        <f>SUM(J100:J101)</f>
        <v>0</v>
      </c>
      <c r="K99" s="34">
        <f>SUM(K100:K101)</f>
        <v>0</v>
      </c>
      <c r="L99" s="34">
        <f>SUM(L100:L101)</f>
        <v>0</v>
      </c>
      <c r="M99" s="34">
        <f>SUM(M100:M101)</f>
        <v>0</v>
      </c>
      <c r="N99" s="13">
        <f t="shared" si="29"/>
        <v>180000</v>
      </c>
    </row>
    <row r="100" spans="1:14" ht="12">
      <c r="A100" s="36" t="s">
        <v>76</v>
      </c>
      <c r="B100" s="37">
        <v>425211</v>
      </c>
      <c r="C100" s="22">
        <v>0</v>
      </c>
      <c r="D100" s="22"/>
      <c r="E100" s="22"/>
      <c r="F100" s="22"/>
      <c r="G100" s="22">
        <v>0</v>
      </c>
      <c r="H100" s="23"/>
      <c r="I100" s="23">
        <v>0</v>
      </c>
      <c r="J100" s="23">
        <v>0</v>
      </c>
      <c r="K100" s="23"/>
      <c r="L100" s="23">
        <v>0</v>
      </c>
      <c r="M100" s="23">
        <v>0</v>
      </c>
      <c r="N100" s="13">
        <f t="shared" si="29"/>
        <v>0</v>
      </c>
    </row>
    <row r="101" spans="1:14" ht="24">
      <c r="A101" s="36" t="s">
        <v>77</v>
      </c>
      <c r="B101" s="37">
        <v>425261</v>
      </c>
      <c r="C101" s="22">
        <v>0</v>
      </c>
      <c r="D101" s="22">
        <v>110000</v>
      </c>
      <c r="E101" s="22"/>
      <c r="F101" s="22"/>
      <c r="G101" s="22"/>
      <c r="H101" s="23">
        <v>20000</v>
      </c>
      <c r="I101" s="23">
        <v>0</v>
      </c>
      <c r="J101" s="23">
        <v>0</v>
      </c>
      <c r="K101" s="23"/>
      <c r="L101" s="23">
        <v>0</v>
      </c>
      <c r="M101" s="23">
        <v>0</v>
      </c>
      <c r="N101" s="13">
        <f t="shared" si="29"/>
        <v>130000</v>
      </c>
    </row>
    <row r="102" spans="1:14" s="14" customFormat="1" ht="15" customHeight="1">
      <c r="A102" s="40" t="s">
        <v>78</v>
      </c>
      <c r="B102" s="41">
        <v>426</v>
      </c>
      <c r="C102" s="42">
        <f>C103+C107+C110+C112+C117+C121</f>
        <v>0</v>
      </c>
      <c r="D102" s="42">
        <f>D103+D107+D110+D112+D114+D117+D121</f>
        <v>1370000</v>
      </c>
      <c r="E102" s="42">
        <f>E103+E107+E110+E112+E115+E117+E121</f>
        <v>0</v>
      </c>
      <c r="F102" s="42">
        <f>F103+F107+F110+F112+F115+F117+F121</f>
        <v>0</v>
      </c>
      <c r="G102" s="42">
        <f>G103+G107+G110+G112+G114+G117+G121</f>
        <v>45000</v>
      </c>
      <c r="H102" s="42">
        <f aca="true" t="shared" si="34" ref="H102:M102">H103+H107+H110+H112+H117+H121</f>
        <v>100000</v>
      </c>
      <c r="I102" s="42">
        <f t="shared" si="34"/>
        <v>0</v>
      </c>
      <c r="J102" s="42">
        <f t="shared" si="34"/>
        <v>0</v>
      </c>
      <c r="K102" s="42">
        <f t="shared" si="34"/>
        <v>0</v>
      </c>
      <c r="L102" s="42">
        <f t="shared" si="34"/>
        <v>0</v>
      </c>
      <c r="M102" s="42">
        <f t="shared" si="34"/>
        <v>0</v>
      </c>
      <c r="N102" s="13">
        <f t="shared" si="29"/>
        <v>1515000</v>
      </c>
    </row>
    <row r="103" spans="1:14" s="18" customFormat="1" ht="14.25" customHeight="1">
      <c r="A103" s="38" t="s">
        <v>79</v>
      </c>
      <c r="B103" s="44">
        <v>4261</v>
      </c>
      <c r="C103" s="34">
        <f>SUM(C104)</f>
        <v>0</v>
      </c>
      <c r="D103" s="34">
        <f>D104+D105+D106</f>
        <v>246000</v>
      </c>
      <c r="E103" s="34">
        <f aca="true" t="shared" si="35" ref="E103:M103">SUM(E104)</f>
        <v>0</v>
      </c>
      <c r="F103" s="34">
        <f t="shared" si="35"/>
        <v>0</v>
      </c>
      <c r="G103" s="34">
        <f>G104+G105+G106</f>
        <v>0</v>
      </c>
      <c r="H103" s="34">
        <f>SUM(H104+H105+H106)</f>
        <v>10000</v>
      </c>
      <c r="I103" s="34">
        <f t="shared" si="35"/>
        <v>0</v>
      </c>
      <c r="J103" s="34">
        <f t="shared" si="35"/>
        <v>0</v>
      </c>
      <c r="K103" s="34">
        <f t="shared" si="35"/>
        <v>0</v>
      </c>
      <c r="L103" s="34">
        <f t="shared" si="35"/>
        <v>0</v>
      </c>
      <c r="M103" s="34">
        <f t="shared" si="35"/>
        <v>0</v>
      </c>
      <c r="N103" s="13">
        <f t="shared" si="29"/>
        <v>256000</v>
      </c>
    </row>
    <row r="104" spans="1:14" ht="12">
      <c r="A104" s="36" t="s">
        <v>80</v>
      </c>
      <c r="B104" s="37">
        <v>426111</v>
      </c>
      <c r="C104" s="22"/>
      <c r="D104" s="22">
        <v>176000</v>
      </c>
      <c r="E104" s="22"/>
      <c r="F104" s="22"/>
      <c r="G104" s="22"/>
      <c r="H104" s="23">
        <v>0</v>
      </c>
      <c r="I104" s="23">
        <v>0</v>
      </c>
      <c r="J104" s="23">
        <v>0</v>
      </c>
      <c r="K104" s="23"/>
      <c r="L104" s="23">
        <v>0</v>
      </c>
      <c r="M104" s="23">
        <v>0</v>
      </c>
      <c r="N104" s="13">
        <f t="shared" si="29"/>
        <v>176000</v>
      </c>
    </row>
    <row r="105" spans="1:14" ht="12">
      <c r="A105" s="36" t="s">
        <v>145</v>
      </c>
      <c r="B105" s="37">
        <v>426121</v>
      </c>
      <c r="C105" s="22"/>
      <c r="D105" s="22">
        <v>30000</v>
      </c>
      <c r="E105" s="22"/>
      <c r="F105" s="22"/>
      <c r="G105" s="22"/>
      <c r="H105" s="23"/>
      <c r="I105" s="23"/>
      <c r="J105" s="23"/>
      <c r="K105" s="23"/>
      <c r="L105" s="23"/>
      <c r="M105" s="23"/>
      <c r="N105" s="13">
        <v>20000</v>
      </c>
    </row>
    <row r="106" spans="1:14" ht="12">
      <c r="A106" s="36" t="s">
        <v>140</v>
      </c>
      <c r="B106" s="37">
        <v>426131</v>
      </c>
      <c r="C106" s="22">
        <v>0</v>
      </c>
      <c r="D106" s="22">
        <v>40000</v>
      </c>
      <c r="E106" s="22">
        <v>0</v>
      </c>
      <c r="F106" s="22">
        <v>0</v>
      </c>
      <c r="G106" s="22"/>
      <c r="H106" s="23">
        <v>10000</v>
      </c>
      <c r="I106" s="23"/>
      <c r="J106" s="23"/>
      <c r="K106" s="23"/>
      <c r="L106" s="23"/>
      <c r="M106" s="23"/>
      <c r="N106" s="13">
        <f t="shared" si="29"/>
        <v>50000</v>
      </c>
    </row>
    <row r="107" spans="1:14" s="18" customFormat="1" ht="24">
      <c r="A107" s="38" t="s">
        <v>81</v>
      </c>
      <c r="B107" s="44">
        <v>4263</v>
      </c>
      <c r="C107" s="34">
        <f>SUM(C108)</f>
        <v>0</v>
      </c>
      <c r="D107" s="34">
        <f>D108</f>
        <v>125000</v>
      </c>
      <c r="E107" s="34">
        <f>SUM(E108:E109)</f>
        <v>0</v>
      </c>
      <c r="F107" s="34">
        <f>SUM(F108:F109)</f>
        <v>0</v>
      </c>
      <c r="G107" s="34">
        <f aca="true" t="shared" si="36" ref="G107:M107">SUM(G108:G109)</f>
        <v>0</v>
      </c>
      <c r="H107" s="34">
        <f t="shared" si="36"/>
        <v>0</v>
      </c>
      <c r="I107" s="34">
        <f t="shared" si="36"/>
        <v>0</v>
      </c>
      <c r="J107" s="34">
        <f t="shared" si="36"/>
        <v>0</v>
      </c>
      <c r="K107" s="34">
        <f t="shared" si="36"/>
        <v>0</v>
      </c>
      <c r="L107" s="34">
        <f t="shared" si="36"/>
        <v>0</v>
      </c>
      <c r="M107" s="34">
        <f t="shared" si="36"/>
        <v>0</v>
      </c>
      <c r="N107" s="13">
        <f t="shared" si="29"/>
        <v>125000</v>
      </c>
    </row>
    <row r="108" spans="1:14" ht="24">
      <c r="A108" s="36" t="s">
        <v>82</v>
      </c>
      <c r="B108" s="37">
        <v>426311</v>
      </c>
      <c r="C108" s="22">
        <v>0</v>
      </c>
      <c r="D108" s="22">
        <v>125000</v>
      </c>
      <c r="E108" s="22"/>
      <c r="F108" s="22"/>
      <c r="G108" s="22">
        <v>0</v>
      </c>
      <c r="H108" s="23">
        <v>0</v>
      </c>
      <c r="I108" s="23">
        <v>0</v>
      </c>
      <c r="J108" s="23">
        <v>0</v>
      </c>
      <c r="K108" s="23"/>
      <c r="L108" s="23">
        <v>0</v>
      </c>
      <c r="M108" s="23">
        <v>0</v>
      </c>
      <c r="N108" s="13">
        <f t="shared" si="29"/>
        <v>125000</v>
      </c>
    </row>
    <row r="109" spans="1:14" ht="12">
      <c r="A109" s="36" t="s">
        <v>83</v>
      </c>
      <c r="B109" s="37">
        <v>426321</v>
      </c>
      <c r="C109" s="22"/>
      <c r="D109" s="22"/>
      <c r="E109" s="22">
        <v>0</v>
      </c>
      <c r="F109" s="22">
        <v>0</v>
      </c>
      <c r="G109" s="22">
        <v>0</v>
      </c>
      <c r="H109" s="23"/>
      <c r="I109" s="23">
        <v>0</v>
      </c>
      <c r="J109" s="23">
        <v>0</v>
      </c>
      <c r="K109" s="23"/>
      <c r="L109" s="23">
        <v>0</v>
      </c>
      <c r="M109" s="23">
        <v>0</v>
      </c>
      <c r="N109" s="13">
        <f t="shared" si="29"/>
        <v>0</v>
      </c>
    </row>
    <row r="110" spans="1:14" s="18" customFormat="1" ht="12">
      <c r="A110" s="38" t="s">
        <v>84</v>
      </c>
      <c r="B110" s="39">
        <v>4264</v>
      </c>
      <c r="C110" s="34">
        <f>SUM(C111)</f>
        <v>0</v>
      </c>
      <c r="D110" s="34">
        <f aca="true" t="shared" si="37" ref="D110:M110">SUM(D111)</f>
        <v>0</v>
      </c>
      <c r="E110" s="34">
        <f t="shared" si="37"/>
        <v>0</v>
      </c>
      <c r="F110" s="34">
        <f t="shared" si="37"/>
        <v>0</v>
      </c>
      <c r="G110" s="34">
        <f t="shared" si="37"/>
        <v>20000</v>
      </c>
      <c r="H110" s="34">
        <f t="shared" si="37"/>
        <v>70000</v>
      </c>
      <c r="I110" s="34">
        <f t="shared" si="37"/>
        <v>0</v>
      </c>
      <c r="J110" s="34">
        <f t="shared" si="37"/>
        <v>0</v>
      </c>
      <c r="K110" s="34">
        <f t="shared" si="37"/>
        <v>0</v>
      </c>
      <c r="L110" s="34">
        <f t="shared" si="37"/>
        <v>0</v>
      </c>
      <c r="M110" s="34">
        <f t="shared" si="37"/>
        <v>0</v>
      </c>
      <c r="N110" s="13">
        <f t="shared" si="29"/>
        <v>90000</v>
      </c>
    </row>
    <row r="111" spans="1:14" ht="12">
      <c r="A111" s="36" t="s">
        <v>85</v>
      </c>
      <c r="B111" s="37">
        <v>426411</v>
      </c>
      <c r="C111" s="22">
        <v>0</v>
      </c>
      <c r="D111" s="22">
        <v>0</v>
      </c>
      <c r="E111" s="22"/>
      <c r="F111" s="22"/>
      <c r="G111" s="22">
        <v>20000</v>
      </c>
      <c r="H111" s="23">
        <v>70000</v>
      </c>
      <c r="I111" s="23">
        <v>0</v>
      </c>
      <c r="J111" s="23">
        <v>0</v>
      </c>
      <c r="K111" s="23"/>
      <c r="L111" s="23">
        <v>0</v>
      </c>
      <c r="M111" s="23">
        <v>0</v>
      </c>
      <c r="N111" s="13">
        <f t="shared" si="29"/>
        <v>90000</v>
      </c>
    </row>
    <row r="112" spans="1:14" s="18" customFormat="1" ht="24">
      <c r="A112" s="38" t="s">
        <v>86</v>
      </c>
      <c r="B112" s="39">
        <v>4266</v>
      </c>
      <c r="C112" s="34">
        <f>SUM(C113)</f>
        <v>0</v>
      </c>
      <c r="D112" s="34">
        <f>D113</f>
        <v>378000</v>
      </c>
      <c r="E112" s="34">
        <f aca="true" t="shared" si="38" ref="E112:M112">SUM(E113)</f>
        <v>0</v>
      </c>
      <c r="F112" s="34">
        <f t="shared" si="38"/>
        <v>0</v>
      </c>
      <c r="G112" s="34">
        <f t="shared" si="38"/>
        <v>5000</v>
      </c>
      <c r="H112" s="34">
        <f t="shared" si="38"/>
        <v>20000</v>
      </c>
      <c r="I112" s="34">
        <f t="shared" si="38"/>
        <v>0</v>
      </c>
      <c r="J112" s="34">
        <f t="shared" si="38"/>
        <v>0</v>
      </c>
      <c r="K112" s="34">
        <f t="shared" si="38"/>
        <v>0</v>
      </c>
      <c r="L112" s="34">
        <f t="shared" si="38"/>
        <v>0</v>
      </c>
      <c r="M112" s="34">
        <f t="shared" si="38"/>
        <v>0</v>
      </c>
      <c r="N112" s="13">
        <f t="shared" si="29"/>
        <v>403000</v>
      </c>
    </row>
    <row r="113" spans="1:14" ht="12">
      <c r="A113" s="36" t="s">
        <v>83</v>
      </c>
      <c r="B113" s="37">
        <v>426611</v>
      </c>
      <c r="C113" s="22"/>
      <c r="D113" s="22">
        <v>378000</v>
      </c>
      <c r="E113" s="22"/>
      <c r="F113" s="22"/>
      <c r="G113" s="22">
        <v>5000</v>
      </c>
      <c r="H113" s="23">
        <v>20000</v>
      </c>
      <c r="I113" s="23">
        <v>0</v>
      </c>
      <c r="J113" s="23"/>
      <c r="K113" s="23"/>
      <c r="L113" s="23">
        <v>0</v>
      </c>
      <c r="M113" s="23"/>
      <c r="N113" s="13">
        <f t="shared" si="29"/>
        <v>403000</v>
      </c>
    </row>
    <row r="114" spans="1:14" ht="12">
      <c r="A114" s="38" t="s">
        <v>129</v>
      </c>
      <c r="B114" s="39">
        <v>4267</v>
      </c>
      <c r="C114" s="22"/>
      <c r="D114" s="34">
        <f>D116</f>
        <v>70000</v>
      </c>
      <c r="E114" s="22"/>
      <c r="F114" s="22"/>
      <c r="G114" s="22">
        <f>G115+G116</f>
        <v>10000</v>
      </c>
      <c r="H114" s="34">
        <f>H115+H116</f>
        <v>0</v>
      </c>
      <c r="I114" s="23"/>
      <c r="J114" s="23"/>
      <c r="K114" s="23"/>
      <c r="L114" s="23"/>
      <c r="M114" s="23"/>
      <c r="N114" s="13">
        <f t="shared" si="29"/>
        <v>80000</v>
      </c>
    </row>
    <row r="115" spans="1:14" ht="12">
      <c r="A115" s="36" t="s">
        <v>129</v>
      </c>
      <c r="B115" s="37">
        <v>426711</v>
      </c>
      <c r="C115" s="22"/>
      <c r="D115" s="22"/>
      <c r="E115" s="22"/>
      <c r="F115" s="22"/>
      <c r="G115" s="22">
        <v>10000</v>
      </c>
      <c r="H115" s="23"/>
      <c r="I115" s="23"/>
      <c r="J115" s="23"/>
      <c r="K115" s="23"/>
      <c r="L115" s="23"/>
      <c r="M115" s="23"/>
      <c r="N115" s="13">
        <f t="shared" si="29"/>
        <v>10000</v>
      </c>
    </row>
    <row r="116" spans="1:14" ht="12">
      <c r="A116" s="36" t="s">
        <v>148</v>
      </c>
      <c r="B116" s="37">
        <v>426791</v>
      </c>
      <c r="C116" s="22"/>
      <c r="D116" s="22">
        <v>70000</v>
      </c>
      <c r="E116" s="22"/>
      <c r="F116" s="22"/>
      <c r="G116" s="22"/>
      <c r="H116" s="23"/>
      <c r="I116" s="23"/>
      <c r="J116" s="23"/>
      <c r="K116" s="23"/>
      <c r="L116" s="23"/>
      <c r="M116" s="23"/>
      <c r="N116" s="13">
        <v>63000</v>
      </c>
    </row>
    <row r="117" spans="1:14" s="18" customFormat="1" ht="24">
      <c r="A117" s="38" t="s">
        <v>87</v>
      </c>
      <c r="B117" s="39">
        <v>4268</v>
      </c>
      <c r="C117" s="34">
        <f>SUM(C118:C120)</f>
        <v>0</v>
      </c>
      <c r="D117" s="34">
        <f aca="true" t="shared" si="39" ref="D117:M117">SUM(D118:D120)</f>
        <v>410000</v>
      </c>
      <c r="E117" s="34">
        <f>SUM(E118:E120)</f>
        <v>0</v>
      </c>
      <c r="F117" s="34">
        <f>SUM(F118:F120)</f>
        <v>0</v>
      </c>
      <c r="G117" s="34">
        <f t="shared" si="39"/>
        <v>0</v>
      </c>
      <c r="H117" s="34">
        <f t="shared" si="39"/>
        <v>0</v>
      </c>
      <c r="I117" s="34">
        <f t="shared" si="39"/>
        <v>0</v>
      </c>
      <c r="J117" s="34">
        <f t="shared" si="39"/>
        <v>0</v>
      </c>
      <c r="K117" s="34">
        <f t="shared" si="39"/>
        <v>0</v>
      </c>
      <c r="L117" s="34">
        <f t="shared" si="39"/>
        <v>0</v>
      </c>
      <c r="M117" s="34">
        <f t="shared" si="39"/>
        <v>0</v>
      </c>
      <c r="N117" s="13">
        <f aca="true" t="shared" si="40" ref="N117:N140">SUM(C117:M117)</f>
        <v>410000</v>
      </c>
    </row>
    <row r="118" spans="1:14" ht="12">
      <c r="A118" s="36" t="s">
        <v>88</v>
      </c>
      <c r="B118" s="37">
        <v>426811</v>
      </c>
      <c r="C118" s="22"/>
      <c r="D118" s="22">
        <v>410000</v>
      </c>
      <c r="E118" s="22"/>
      <c r="F118" s="22"/>
      <c r="G118" s="22"/>
      <c r="H118" s="23"/>
      <c r="I118" s="23"/>
      <c r="J118" s="23"/>
      <c r="K118" s="23"/>
      <c r="L118" s="23">
        <v>0</v>
      </c>
      <c r="M118" s="23">
        <v>0</v>
      </c>
      <c r="N118" s="13">
        <f t="shared" si="40"/>
        <v>410000</v>
      </c>
    </row>
    <row r="119" spans="1:14" ht="24">
      <c r="A119" s="36" t="s">
        <v>89</v>
      </c>
      <c r="B119" s="37">
        <v>426819</v>
      </c>
      <c r="C119" s="22">
        <v>0</v>
      </c>
      <c r="D119" s="22"/>
      <c r="E119" s="22"/>
      <c r="F119" s="22"/>
      <c r="G119" s="22">
        <v>0</v>
      </c>
      <c r="H119" s="23">
        <v>0</v>
      </c>
      <c r="I119" s="23">
        <v>0</v>
      </c>
      <c r="J119" s="23">
        <v>0</v>
      </c>
      <c r="K119" s="23"/>
      <c r="L119" s="23">
        <v>0</v>
      </c>
      <c r="M119" s="23">
        <v>0</v>
      </c>
      <c r="N119" s="13">
        <f t="shared" si="40"/>
        <v>0</v>
      </c>
    </row>
    <row r="120" spans="1:14" ht="12">
      <c r="A120" s="36" t="s">
        <v>90</v>
      </c>
      <c r="B120" s="37">
        <v>426821</v>
      </c>
      <c r="C120" s="22">
        <v>0</v>
      </c>
      <c r="D120" s="22">
        <v>0</v>
      </c>
      <c r="E120" s="22">
        <v>0</v>
      </c>
      <c r="F120" s="22">
        <v>0</v>
      </c>
      <c r="G120" s="22">
        <v>0</v>
      </c>
      <c r="H120" s="23"/>
      <c r="I120" s="23">
        <v>0</v>
      </c>
      <c r="J120" s="23">
        <v>0</v>
      </c>
      <c r="K120" s="23"/>
      <c r="L120" s="23">
        <v>0</v>
      </c>
      <c r="M120" s="23">
        <v>0</v>
      </c>
      <c r="N120" s="13">
        <f t="shared" si="40"/>
        <v>0</v>
      </c>
    </row>
    <row r="121" spans="1:14" s="18" customFormat="1" ht="12">
      <c r="A121" s="38" t="s">
        <v>91</v>
      </c>
      <c r="B121" s="39">
        <v>4269</v>
      </c>
      <c r="C121" s="34">
        <f>SUM(C122:C124)</f>
        <v>0</v>
      </c>
      <c r="D121" s="34">
        <f>D122</f>
        <v>141000</v>
      </c>
      <c r="E121" s="34">
        <f>SUM(E122:E124)</f>
        <v>0</v>
      </c>
      <c r="F121" s="34">
        <f>SUM(F122:F124)</f>
        <v>0</v>
      </c>
      <c r="G121" s="34">
        <f aca="true" t="shared" si="41" ref="G121:M121">SUM(G122:G124)</f>
        <v>10000</v>
      </c>
      <c r="H121" s="34">
        <f t="shared" si="41"/>
        <v>0</v>
      </c>
      <c r="I121" s="34">
        <f t="shared" si="41"/>
        <v>0</v>
      </c>
      <c r="J121" s="34">
        <f t="shared" si="41"/>
        <v>0</v>
      </c>
      <c r="K121" s="34">
        <f t="shared" si="41"/>
        <v>0</v>
      </c>
      <c r="L121" s="34">
        <f t="shared" si="41"/>
        <v>0</v>
      </c>
      <c r="M121" s="34">
        <f t="shared" si="41"/>
        <v>0</v>
      </c>
      <c r="N121" s="13">
        <f t="shared" si="40"/>
        <v>151000</v>
      </c>
    </row>
    <row r="122" spans="1:14" ht="12">
      <c r="A122" s="36" t="s">
        <v>92</v>
      </c>
      <c r="B122" s="37">
        <v>426911</v>
      </c>
      <c r="C122" s="22">
        <v>0</v>
      </c>
      <c r="D122" s="22">
        <v>141000</v>
      </c>
      <c r="E122" s="22"/>
      <c r="F122" s="22"/>
      <c r="G122" s="22">
        <v>10000</v>
      </c>
      <c r="H122" s="23"/>
      <c r="I122" s="23">
        <v>0</v>
      </c>
      <c r="J122" s="23">
        <v>0</v>
      </c>
      <c r="K122" s="23"/>
      <c r="L122" s="23">
        <v>0</v>
      </c>
      <c r="M122" s="23">
        <v>0</v>
      </c>
      <c r="N122" s="13">
        <f t="shared" si="40"/>
        <v>151000</v>
      </c>
    </row>
    <row r="123" spans="1:14" ht="12">
      <c r="A123" s="36" t="s">
        <v>93</v>
      </c>
      <c r="B123" s="37">
        <v>426912</v>
      </c>
      <c r="C123" s="22">
        <v>0</v>
      </c>
      <c r="D123" s="22"/>
      <c r="E123" s="22"/>
      <c r="F123" s="22"/>
      <c r="G123" s="22">
        <v>0</v>
      </c>
      <c r="H123" s="23">
        <v>0</v>
      </c>
      <c r="I123" s="23">
        <v>0</v>
      </c>
      <c r="J123" s="23">
        <v>0</v>
      </c>
      <c r="K123" s="23"/>
      <c r="L123" s="23">
        <v>0</v>
      </c>
      <c r="M123" s="23">
        <v>0</v>
      </c>
      <c r="N123" s="13">
        <f t="shared" si="40"/>
        <v>0</v>
      </c>
    </row>
    <row r="124" spans="1:14" ht="24">
      <c r="A124" s="36" t="s">
        <v>94</v>
      </c>
      <c r="B124" s="37">
        <v>426919</v>
      </c>
      <c r="C124" s="22"/>
      <c r="D124" s="22"/>
      <c r="E124" s="22"/>
      <c r="F124" s="22"/>
      <c r="G124" s="22"/>
      <c r="H124" s="23"/>
      <c r="I124" s="23">
        <v>0</v>
      </c>
      <c r="J124" s="23">
        <v>0</v>
      </c>
      <c r="K124" s="23"/>
      <c r="L124" s="23">
        <v>0</v>
      </c>
      <c r="M124" s="23">
        <v>0</v>
      </c>
      <c r="N124" s="13">
        <f t="shared" si="40"/>
        <v>0</v>
      </c>
    </row>
    <row r="125" spans="1:14" s="14" customFormat="1" ht="24">
      <c r="A125" s="73" t="s">
        <v>95</v>
      </c>
      <c r="B125" s="80">
        <v>472</v>
      </c>
      <c r="C125" s="46">
        <f>C126</f>
        <v>0</v>
      </c>
      <c r="D125" s="46">
        <f aca="true" t="shared" si="42" ref="D125:M125">D126</f>
        <v>0</v>
      </c>
      <c r="E125" s="46">
        <f t="shared" si="42"/>
        <v>1350000</v>
      </c>
      <c r="F125" s="46">
        <f t="shared" si="42"/>
        <v>0</v>
      </c>
      <c r="G125" s="46">
        <f t="shared" si="42"/>
        <v>0</v>
      </c>
      <c r="H125" s="46">
        <f>H126</f>
        <v>0</v>
      </c>
      <c r="I125" s="46">
        <f t="shared" si="42"/>
        <v>0</v>
      </c>
      <c r="J125" s="46">
        <f t="shared" si="42"/>
        <v>0</v>
      </c>
      <c r="K125" s="46">
        <f t="shared" si="42"/>
        <v>0</v>
      </c>
      <c r="L125" s="46">
        <f t="shared" si="42"/>
        <v>0</v>
      </c>
      <c r="M125" s="46">
        <f t="shared" si="42"/>
        <v>0</v>
      </c>
      <c r="N125" s="13">
        <f t="shared" si="40"/>
        <v>1350000</v>
      </c>
    </row>
    <row r="126" spans="1:14" s="18" customFormat="1" ht="22.5" customHeight="1">
      <c r="A126" s="47" t="s">
        <v>96</v>
      </c>
      <c r="B126" s="48">
        <v>4723</v>
      </c>
      <c r="C126" s="49">
        <f>SUM(C127:C128)</f>
        <v>0</v>
      </c>
      <c r="D126" s="49">
        <f aca="true" t="shared" si="43" ref="D126:M126">SUM(D127:D128)</f>
        <v>0</v>
      </c>
      <c r="E126" s="49">
        <f>SUM(E127:E128)</f>
        <v>1350000</v>
      </c>
      <c r="F126" s="49">
        <f>SUM(F127:F128)</f>
        <v>0</v>
      </c>
      <c r="G126" s="49">
        <f t="shared" si="43"/>
        <v>0</v>
      </c>
      <c r="H126" s="49">
        <f t="shared" si="43"/>
        <v>0</v>
      </c>
      <c r="I126" s="49">
        <f t="shared" si="43"/>
        <v>0</v>
      </c>
      <c r="J126" s="49">
        <f t="shared" si="43"/>
        <v>0</v>
      </c>
      <c r="K126" s="49">
        <f t="shared" si="43"/>
        <v>0</v>
      </c>
      <c r="L126" s="49">
        <f t="shared" si="43"/>
        <v>0</v>
      </c>
      <c r="M126" s="49">
        <f t="shared" si="43"/>
        <v>0</v>
      </c>
      <c r="N126" s="13">
        <f t="shared" si="40"/>
        <v>1350000</v>
      </c>
    </row>
    <row r="127" spans="1:14" ht="24">
      <c r="A127" s="50" t="s">
        <v>96</v>
      </c>
      <c r="B127" s="51">
        <v>472311</v>
      </c>
      <c r="C127" s="52"/>
      <c r="D127" s="52">
        <v>0</v>
      </c>
      <c r="E127" s="52">
        <v>0</v>
      </c>
      <c r="F127" s="52">
        <v>0</v>
      </c>
      <c r="G127" s="52">
        <v>0</v>
      </c>
      <c r="H127" s="53">
        <v>0</v>
      </c>
      <c r="I127" s="23">
        <v>0</v>
      </c>
      <c r="J127" s="23">
        <v>0</v>
      </c>
      <c r="K127" s="23"/>
      <c r="L127" s="23">
        <v>0</v>
      </c>
      <c r="M127" s="23">
        <v>0</v>
      </c>
      <c r="N127" s="13">
        <f t="shared" si="40"/>
        <v>0</v>
      </c>
    </row>
    <row r="128" spans="1:14" ht="12">
      <c r="A128" s="50" t="s">
        <v>97</v>
      </c>
      <c r="B128" s="51">
        <v>472717</v>
      </c>
      <c r="C128" s="52">
        <v>0</v>
      </c>
      <c r="D128" s="52">
        <v>0</v>
      </c>
      <c r="E128" s="52">
        <v>1350000</v>
      </c>
      <c r="F128" s="52"/>
      <c r="G128" s="52"/>
      <c r="H128" s="53"/>
      <c r="I128" s="53"/>
      <c r="J128" s="53">
        <v>0</v>
      </c>
      <c r="K128" s="53">
        <v>0</v>
      </c>
      <c r="L128" s="53"/>
      <c r="M128" s="53">
        <v>0</v>
      </c>
      <c r="N128" s="13">
        <f t="shared" si="40"/>
        <v>1350000</v>
      </c>
    </row>
    <row r="129" spans="1:14" s="14" customFormat="1" ht="24">
      <c r="A129" s="45" t="s">
        <v>98</v>
      </c>
      <c r="B129" s="54">
        <v>482</v>
      </c>
      <c r="C129" s="46">
        <f>C130+C133</f>
        <v>0</v>
      </c>
      <c r="D129" s="46">
        <f aca="true" t="shared" si="44" ref="D129:M129">D130+D133</f>
        <v>0</v>
      </c>
      <c r="E129" s="46">
        <f>E130+E133</f>
        <v>0</v>
      </c>
      <c r="F129" s="46">
        <f>F130+F133</f>
        <v>0</v>
      </c>
      <c r="G129" s="46">
        <f t="shared" si="44"/>
        <v>60000</v>
      </c>
      <c r="H129" s="46">
        <f t="shared" si="44"/>
        <v>0</v>
      </c>
      <c r="I129" s="46">
        <f t="shared" si="44"/>
        <v>0</v>
      </c>
      <c r="J129" s="46">
        <f t="shared" si="44"/>
        <v>0</v>
      </c>
      <c r="K129" s="46">
        <f t="shared" si="44"/>
        <v>0</v>
      </c>
      <c r="L129" s="46">
        <f t="shared" si="44"/>
        <v>2500000</v>
      </c>
      <c r="M129" s="46">
        <f t="shared" si="44"/>
        <v>0</v>
      </c>
      <c r="N129" s="13">
        <f t="shared" si="40"/>
        <v>2560000</v>
      </c>
    </row>
    <row r="130" spans="1:14" s="18" customFormat="1" ht="12">
      <c r="A130" s="47" t="s">
        <v>99</v>
      </c>
      <c r="B130" s="48">
        <v>4821</v>
      </c>
      <c r="C130" s="49">
        <f>SUM(C131:C132)</f>
        <v>0</v>
      </c>
      <c r="D130" s="49">
        <f aca="true" t="shared" si="45" ref="D130:M130">SUM(D131:D132)</f>
        <v>0</v>
      </c>
      <c r="E130" s="49">
        <f>SUM(E131:E132)</f>
        <v>0</v>
      </c>
      <c r="F130" s="49">
        <f>SUM(F131:F132)</f>
        <v>0</v>
      </c>
      <c r="G130" s="49">
        <f t="shared" si="45"/>
        <v>60000</v>
      </c>
      <c r="H130" s="49">
        <f t="shared" si="45"/>
        <v>0</v>
      </c>
      <c r="I130" s="49">
        <f t="shared" si="45"/>
        <v>0</v>
      </c>
      <c r="J130" s="49">
        <f t="shared" si="45"/>
        <v>0</v>
      </c>
      <c r="K130" s="49">
        <f t="shared" si="45"/>
        <v>0</v>
      </c>
      <c r="L130" s="49">
        <f t="shared" si="45"/>
        <v>0</v>
      </c>
      <c r="M130" s="49">
        <f t="shared" si="45"/>
        <v>0</v>
      </c>
      <c r="N130" s="13">
        <f t="shared" si="40"/>
        <v>60000</v>
      </c>
    </row>
    <row r="131" spans="1:14" ht="12">
      <c r="A131" s="50" t="s">
        <v>100</v>
      </c>
      <c r="B131" s="51">
        <v>482131</v>
      </c>
      <c r="C131" s="52">
        <v>0</v>
      </c>
      <c r="D131" s="52">
        <v>0</v>
      </c>
      <c r="E131" s="52">
        <v>0</v>
      </c>
      <c r="F131" s="52">
        <v>0</v>
      </c>
      <c r="G131" s="52">
        <v>42000</v>
      </c>
      <c r="H131" s="53">
        <v>0</v>
      </c>
      <c r="I131" s="23">
        <v>0</v>
      </c>
      <c r="J131" s="23">
        <v>0</v>
      </c>
      <c r="K131" s="23"/>
      <c r="L131" s="23">
        <v>0</v>
      </c>
      <c r="M131" s="23">
        <v>0</v>
      </c>
      <c r="N131" s="13">
        <f t="shared" si="40"/>
        <v>42000</v>
      </c>
    </row>
    <row r="132" spans="1:14" ht="12">
      <c r="A132" s="50" t="s">
        <v>99</v>
      </c>
      <c r="B132" s="51">
        <v>482191</v>
      </c>
      <c r="C132" s="52">
        <v>0</v>
      </c>
      <c r="D132" s="52">
        <v>0</v>
      </c>
      <c r="E132" s="52">
        <v>0</v>
      </c>
      <c r="F132" s="52">
        <v>0</v>
      </c>
      <c r="G132" s="52">
        <v>18000</v>
      </c>
      <c r="H132" s="53">
        <v>0</v>
      </c>
      <c r="I132" s="23">
        <v>0</v>
      </c>
      <c r="J132" s="23">
        <v>0</v>
      </c>
      <c r="K132" s="23"/>
      <c r="L132" s="23">
        <v>0</v>
      </c>
      <c r="M132" s="23">
        <v>0</v>
      </c>
      <c r="N132" s="13">
        <f t="shared" si="40"/>
        <v>18000</v>
      </c>
    </row>
    <row r="133" spans="1:14" s="18" customFormat="1" ht="12">
      <c r="A133" s="47" t="s">
        <v>101</v>
      </c>
      <c r="B133" s="48">
        <v>4822</v>
      </c>
      <c r="C133" s="49">
        <f>SUM(C134)</f>
        <v>0</v>
      </c>
      <c r="D133" s="49">
        <f aca="true" t="shared" si="46" ref="D133:M133">SUM(D134)</f>
        <v>0</v>
      </c>
      <c r="E133" s="49">
        <f t="shared" si="46"/>
        <v>0</v>
      </c>
      <c r="F133" s="49">
        <f t="shared" si="46"/>
        <v>0</v>
      </c>
      <c r="G133" s="49">
        <f t="shared" si="46"/>
        <v>0</v>
      </c>
      <c r="H133" s="49">
        <f t="shared" si="46"/>
        <v>0</v>
      </c>
      <c r="I133" s="49">
        <f t="shared" si="46"/>
        <v>0</v>
      </c>
      <c r="J133" s="49">
        <f t="shared" si="46"/>
        <v>0</v>
      </c>
      <c r="K133" s="49">
        <f t="shared" si="46"/>
        <v>0</v>
      </c>
      <c r="L133" s="49">
        <f t="shared" si="46"/>
        <v>2500000</v>
      </c>
      <c r="M133" s="49">
        <f t="shared" si="46"/>
        <v>0</v>
      </c>
      <c r="N133" s="13">
        <f t="shared" si="40"/>
        <v>2500000</v>
      </c>
    </row>
    <row r="134" spans="1:14" ht="12">
      <c r="A134" s="50" t="s">
        <v>102</v>
      </c>
      <c r="B134" s="51">
        <v>482211</v>
      </c>
      <c r="C134" s="52">
        <v>0</v>
      </c>
      <c r="D134" s="52">
        <v>0</v>
      </c>
      <c r="E134" s="52">
        <v>0</v>
      </c>
      <c r="F134" s="52">
        <v>0</v>
      </c>
      <c r="G134" s="52"/>
      <c r="H134" s="53">
        <v>0</v>
      </c>
      <c r="I134" s="23">
        <v>0</v>
      </c>
      <c r="J134" s="23">
        <v>0</v>
      </c>
      <c r="K134" s="23"/>
      <c r="L134" s="23">
        <v>2500000</v>
      </c>
      <c r="M134" s="23">
        <v>0</v>
      </c>
      <c r="N134" s="13">
        <f t="shared" si="40"/>
        <v>2500000</v>
      </c>
    </row>
    <row r="135" spans="1:14" ht="24">
      <c r="A135" s="50" t="s">
        <v>153</v>
      </c>
      <c r="B135" s="51">
        <v>511</v>
      </c>
      <c r="C135" s="52"/>
      <c r="D135" s="52">
        <f>D136</f>
        <v>0</v>
      </c>
      <c r="E135" s="52"/>
      <c r="F135" s="52"/>
      <c r="G135" s="52"/>
      <c r="H135" s="53"/>
      <c r="I135" s="53"/>
      <c r="J135" s="53"/>
      <c r="K135" s="53"/>
      <c r="L135" s="53"/>
      <c r="M135" s="53"/>
      <c r="N135" s="13"/>
    </row>
    <row r="136" spans="1:14" ht="24">
      <c r="A136" s="50" t="s">
        <v>153</v>
      </c>
      <c r="B136" s="51">
        <v>5114</v>
      </c>
      <c r="C136" s="52"/>
      <c r="D136" s="52"/>
      <c r="E136" s="52"/>
      <c r="F136" s="52"/>
      <c r="G136" s="52"/>
      <c r="H136" s="53"/>
      <c r="I136" s="53"/>
      <c r="J136" s="53"/>
      <c r="K136" s="53"/>
      <c r="L136" s="53"/>
      <c r="M136" s="53"/>
      <c r="N136" s="13"/>
    </row>
    <row r="137" spans="1:14" ht="24">
      <c r="A137" s="50" t="s">
        <v>153</v>
      </c>
      <c r="B137" s="51">
        <v>511451</v>
      </c>
      <c r="C137" s="52"/>
      <c r="D137" s="52"/>
      <c r="E137" s="52"/>
      <c r="F137" s="52"/>
      <c r="G137" s="52"/>
      <c r="H137" s="53"/>
      <c r="I137" s="53"/>
      <c r="J137" s="53"/>
      <c r="K137" s="53"/>
      <c r="L137" s="53"/>
      <c r="M137" s="53"/>
      <c r="N137" s="13"/>
    </row>
    <row r="138" spans="1:14" s="14" customFormat="1" ht="12">
      <c r="A138" s="45" t="s">
        <v>103</v>
      </c>
      <c r="B138" s="54">
        <v>512</v>
      </c>
      <c r="C138" s="46">
        <f>C139</f>
        <v>0</v>
      </c>
      <c r="D138" s="46">
        <f aca="true" t="shared" si="47" ref="D138:M138">D139</f>
        <v>175000</v>
      </c>
      <c r="E138" s="46">
        <f t="shared" si="47"/>
        <v>0</v>
      </c>
      <c r="F138" s="46">
        <f t="shared" si="47"/>
        <v>0</v>
      </c>
      <c r="G138" s="46">
        <f>G140</f>
        <v>0</v>
      </c>
      <c r="H138" s="46">
        <f t="shared" si="47"/>
        <v>50000</v>
      </c>
      <c r="I138" s="46">
        <f t="shared" si="47"/>
        <v>0</v>
      </c>
      <c r="J138" s="46">
        <f t="shared" si="47"/>
        <v>0</v>
      </c>
      <c r="K138" s="46">
        <f t="shared" si="47"/>
        <v>0</v>
      </c>
      <c r="L138" s="46">
        <f t="shared" si="47"/>
        <v>0</v>
      </c>
      <c r="M138" s="46">
        <f t="shared" si="47"/>
        <v>0</v>
      </c>
      <c r="N138" s="71">
        <f t="shared" si="40"/>
        <v>225000</v>
      </c>
    </row>
    <row r="139" spans="1:14" s="18" customFormat="1" ht="12">
      <c r="A139" s="47" t="s">
        <v>132</v>
      </c>
      <c r="B139" s="48">
        <v>5126</v>
      </c>
      <c r="C139" s="49">
        <f>SUM(C140)</f>
        <v>0</v>
      </c>
      <c r="D139" s="49">
        <f aca="true" t="shared" si="48" ref="D139:M139">SUM(D140)</f>
        <v>175000</v>
      </c>
      <c r="E139" s="49">
        <f t="shared" si="48"/>
        <v>0</v>
      </c>
      <c r="F139" s="49">
        <f t="shared" si="48"/>
        <v>0</v>
      </c>
      <c r="G139" s="49"/>
      <c r="H139" s="49">
        <f t="shared" si="48"/>
        <v>50000</v>
      </c>
      <c r="I139" s="49">
        <f t="shared" si="48"/>
        <v>0</v>
      </c>
      <c r="J139" s="49">
        <f t="shared" si="48"/>
        <v>0</v>
      </c>
      <c r="K139" s="49">
        <f t="shared" si="48"/>
        <v>0</v>
      </c>
      <c r="L139" s="49">
        <f t="shared" si="48"/>
        <v>0</v>
      </c>
      <c r="M139" s="49">
        <f t="shared" si="48"/>
        <v>0</v>
      </c>
      <c r="N139" s="13">
        <f t="shared" si="40"/>
        <v>225000</v>
      </c>
    </row>
    <row r="140" spans="1:14" ht="12">
      <c r="A140" s="50" t="s">
        <v>141</v>
      </c>
      <c r="B140" s="51">
        <v>512611</v>
      </c>
      <c r="C140" s="52">
        <v>0</v>
      </c>
      <c r="D140" s="52">
        <v>175000</v>
      </c>
      <c r="E140" s="52">
        <v>0</v>
      </c>
      <c r="F140" s="52">
        <v>0</v>
      </c>
      <c r="G140" s="52"/>
      <c r="H140" s="53">
        <v>50000</v>
      </c>
      <c r="I140" s="53">
        <v>0</v>
      </c>
      <c r="J140" s="23"/>
      <c r="K140" s="23"/>
      <c r="L140" s="23">
        <v>0</v>
      </c>
      <c r="M140" s="23"/>
      <c r="N140" s="13">
        <f t="shared" si="40"/>
        <v>225000</v>
      </c>
    </row>
    <row r="141" spans="1:14" ht="12">
      <c r="A141" s="47" t="s">
        <v>106</v>
      </c>
      <c r="B141" s="55"/>
      <c r="C141" s="49">
        <f>C5+C8+C15+C24+C27+C30+C53+C66+C82+C90+C102</f>
        <v>7584000</v>
      </c>
      <c r="D141" s="49">
        <f>D5+D8+D15+D24+D27+D30+D53+D65+D82+D90+D102+D135+D137+D138</f>
        <v>24336000</v>
      </c>
      <c r="E141" s="49">
        <v>1350000</v>
      </c>
      <c r="F141" s="49">
        <f>F5+F8+F15+F24+F27+F30+F53+F65+F82+F90+F102+F128+F138</f>
        <v>0</v>
      </c>
      <c r="G141" s="49">
        <f>G30+G53+G65+G82+G90+G102+G125+G129+G138</f>
        <v>703000</v>
      </c>
      <c r="H141" s="49">
        <f>H30+H53+H65+H82+H90+H102+H125+H129+H138</f>
        <v>510000</v>
      </c>
      <c r="I141" s="49">
        <v>260000</v>
      </c>
      <c r="J141" s="49">
        <f>J5+J8+J15+J24+J27+J30+J53+J66+J82+J90+J102</f>
        <v>0</v>
      </c>
      <c r="K141" s="49">
        <f>K6+K8</f>
        <v>150000000</v>
      </c>
      <c r="L141" s="49">
        <v>2500000</v>
      </c>
      <c r="M141" s="49">
        <v>900000</v>
      </c>
      <c r="N141" s="49">
        <f>SUM(C141:M141)</f>
        <v>188143000</v>
      </c>
    </row>
    <row r="142" spans="3:14" ht="12">
      <c r="C142" s="57"/>
      <c r="D142" s="57"/>
      <c r="E142" s="57"/>
      <c r="F142" s="57"/>
      <c r="G142" s="57"/>
      <c r="H142" s="57"/>
      <c r="I142" s="57"/>
      <c r="J142" s="57"/>
      <c r="K142" s="57" t="s">
        <v>144</v>
      </c>
      <c r="L142" s="57"/>
      <c r="M142" s="57"/>
      <c r="N142" s="57"/>
    </row>
    <row r="143" spans="1:14" s="14" customFormat="1" ht="12">
      <c r="A143" s="58" t="s">
        <v>107</v>
      </c>
      <c r="B143" s="59">
        <v>741</v>
      </c>
      <c r="C143" s="60">
        <f>C144</f>
        <v>0</v>
      </c>
      <c r="D143" s="60">
        <f aca="true" t="shared" si="49" ref="D143:N144">D144</f>
        <v>0</v>
      </c>
      <c r="E143" s="60">
        <f t="shared" si="49"/>
        <v>0</v>
      </c>
      <c r="F143" s="60">
        <f t="shared" si="49"/>
        <v>0</v>
      </c>
      <c r="G143" s="60">
        <f t="shared" si="49"/>
        <v>0</v>
      </c>
      <c r="H143" s="60">
        <f t="shared" si="49"/>
        <v>0</v>
      </c>
      <c r="I143" s="60">
        <f t="shared" si="49"/>
        <v>0</v>
      </c>
      <c r="J143" s="60">
        <f t="shared" si="49"/>
        <v>0</v>
      </c>
      <c r="K143" s="60">
        <f t="shared" si="49"/>
        <v>0</v>
      </c>
      <c r="L143" s="60">
        <f t="shared" si="49"/>
        <v>0</v>
      </c>
      <c r="M143" s="60">
        <f t="shared" si="49"/>
        <v>0</v>
      </c>
      <c r="N143" s="60">
        <f t="shared" si="49"/>
        <v>0</v>
      </c>
    </row>
    <row r="144" spans="1:14" s="18" customFormat="1" ht="36">
      <c r="A144" s="61" t="s">
        <v>108</v>
      </c>
      <c r="B144" s="62">
        <v>7414</v>
      </c>
      <c r="C144" s="35">
        <f>C145</f>
        <v>0</v>
      </c>
      <c r="D144" s="35">
        <f t="shared" si="49"/>
        <v>0</v>
      </c>
      <c r="E144" s="35">
        <f t="shared" si="49"/>
        <v>0</v>
      </c>
      <c r="F144" s="35">
        <f t="shared" si="49"/>
        <v>0</v>
      </c>
      <c r="G144" s="35">
        <f t="shared" si="49"/>
        <v>0</v>
      </c>
      <c r="H144" s="35">
        <f t="shared" si="49"/>
        <v>0</v>
      </c>
      <c r="I144" s="35">
        <f t="shared" si="49"/>
        <v>0</v>
      </c>
      <c r="J144" s="35">
        <f t="shared" si="49"/>
        <v>0</v>
      </c>
      <c r="K144" s="35">
        <f t="shared" si="49"/>
        <v>0</v>
      </c>
      <c r="L144" s="35">
        <f t="shared" si="49"/>
        <v>0</v>
      </c>
      <c r="M144" s="35">
        <f t="shared" si="49"/>
        <v>0</v>
      </c>
      <c r="N144" s="23">
        <f aca="true" t="shared" si="50" ref="N144:N162">SUM(C144:M144)</f>
        <v>0</v>
      </c>
    </row>
    <row r="145" spans="1:14" ht="23.25" customHeight="1">
      <c r="A145" s="63" t="s">
        <v>108</v>
      </c>
      <c r="B145" s="64">
        <v>741411</v>
      </c>
      <c r="C145" s="23">
        <v>0</v>
      </c>
      <c r="D145" s="23">
        <v>0</v>
      </c>
      <c r="E145" s="23">
        <v>0</v>
      </c>
      <c r="F145" s="23">
        <v>0</v>
      </c>
      <c r="G145" s="23">
        <v>0</v>
      </c>
      <c r="H145" s="23">
        <v>0</v>
      </c>
      <c r="I145" s="23"/>
      <c r="J145" s="23">
        <v>0</v>
      </c>
      <c r="K145" s="23">
        <v>0</v>
      </c>
      <c r="L145" s="23">
        <v>0</v>
      </c>
      <c r="M145" s="23">
        <v>0</v>
      </c>
      <c r="N145" s="23">
        <f t="shared" si="50"/>
        <v>0</v>
      </c>
    </row>
    <row r="146" spans="1:14" s="14" customFormat="1" ht="24">
      <c r="A146" s="58" t="s">
        <v>109</v>
      </c>
      <c r="B146" s="59">
        <v>742</v>
      </c>
      <c r="C146" s="60">
        <f>C147</f>
        <v>0</v>
      </c>
      <c r="D146" s="60">
        <f aca="true" t="shared" si="51" ref="D146:M147">D147</f>
        <v>0</v>
      </c>
      <c r="E146" s="60">
        <f t="shared" si="51"/>
        <v>0</v>
      </c>
      <c r="F146" s="60">
        <f t="shared" si="51"/>
        <v>0</v>
      </c>
      <c r="G146" s="79">
        <f>G147</f>
        <v>0</v>
      </c>
      <c r="H146" s="60">
        <f t="shared" si="51"/>
        <v>0</v>
      </c>
      <c r="I146" s="60">
        <f t="shared" si="51"/>
        <v>260000</v>
      </c>
      <c r="J146" s="60">
        <f t="shared" si="51"/>
        <v>0</v>
      </c>
      <c r="K146" s="60">
        <f t="shared" si="51"/>
        <v>0</v>
      </c>
      <c r="L146" s="60">
        <f t="shared" si="51"/>
        <v>0</v>
      </c>
      <c r="M146" s="60">
        <f t="shared" si="51"/>
        <v>0</v>
      </c>
      <c r="N146" s="23">
        <f t="shared" si="50"/>
        <v>260000</v>
      </c>
    </row>
    <row r="147" spans="1:14" s="18" customFormat="1" ht="36">
      <c r="A147" s="61" t="s">
        <v>110</v>
      </c>
      <c r="B147" s="62">
        <v>7423</v>
      </c>
      <c r="C147" s="35">
        <f>C148</f>
        <v>0</v>
      </c>
      <c r="D147" s="35">
        <f t="shared" si="51"/>
        <v>0</v>
      </c>
      <c r="E147" s="35">
        <f t="shared" si="51"/>
        <v>0</v>
      </c>
      <c r="F147" s="35">
        <f t="shared" si="51"/>
        <v>0</v>
      </c>
      <c r="G147" s="35"/>
      <c r="H147" s="35">
        <f t="shared" si="51"/>
        <v>0</v>
      </c>
      <c r="I147" s="35">
        <f t="shared" si="51"/>
        <v>260000</v>
      </c>
      <c r="J147" s="35">
        <f t="shared" si="51"/>
        <v>0</v>
      </c>
      <c r="K147" s="35">
        <f t="shared" si="51"/>
        <v>0</v>
      </c>
      <c r="L147" s="35">
        <f t="shared" si="51"/>
        <v>0</v>
      </c>
      <c r="M147" s="35">
        <f t="shared" si="51"/>
        <v>0</v>
      </c>
      <c r="N147" s="23">
        <f t="shared" si="50"/>
        <v>260000</v>
      </c>
    </row>
    <row r="148" spans="1:14" ht="24">
      <c r="A148" s="63" t="s">
        <v>111</v>
      </c>
      <c r="B148" s="64">
        <v>742378</v>
      </c>
      <c r="C148" s="23">
        <v>0</v>
      </c>
      <c r="D148" s="23">
        <v>0</v>
      </c>
      <c r="E148" s="23">
        <v>0</v>
      </c>
      <c r="F148" s="23">
        <v>0</v>
      </c>
      <c r="G148" s="23">
        <v>0</v>
      </c>
      <c r="H148" s="23"/>
      <c r="I148" s="23">
        <v>260000</v>
      </c>
      <c r="J148" s="23">
        <v>0</v>
      </c>
      <c r="K148" s="23">
        <v>0</v>
      </c>
      <c r="L148" s="23">
        <v>0</v>
      </c>
      <c r="M148" s="23">
        <v>0</v>
      </c>
      <c r="N148" s="23">
        <f t="shared" si="50"/>
        <v>260000</v>
      </c>
    </row>
    <row r="149" spans="1:14" s="14" customFormat="1" ht="24">
      <c r="A149" s="72" t="s">
        <v>133</v>
      </c>
      <c r="B149" s="59">
        <v>744</v>
      </c>
      <c r="C149" s="60">
        <f>C150</f>
        <v>0</v>
      </c>
      <c r="D149" s="60">
        <f aca="true" t="shared" si="52" ref="D149:M149">D150</f>
        <v>0</v>
      </c>
      <c r="E149" s="60">
        <f t="shared" si="52"/>
        <v>0</v>
      </c>
      <c r="F149" s="60">
        <f t="shared" si="52"/>
        <v>0</v>
      </c>
      <c r="G149" s="60"/>
      <c r="H149" s="60"/>
      <c r="I149" s="60">
        <f t="shared" si="52"/>
        <v>0</v>
      </c>
      <c r="J149" s="60">
        <f t="shared" si="52"/>
        <v>0</v>
      </c>
      <c r="K149" s="60">
        <f t="shared" si="52"/>
        <v>0</v>
      </c>
      <c r="L149" s="60">
        <f t="shared" si="52"/>
        <v>0</v>
      </c>
      <c r="M149" s="60">
        <f t="shared" si="52"/>
        <v>0</v>
      </c>
      <c r="N149" s="23">
        <f t="shared" si="50"/>
        <v>0</v>
      </c>
    </row>
    <row r="150" spans="1:14" s="18" customFormat="1" ht="20.25" customHeight="1">
      <c r="A150" s="63" t="s">
        <v>134</v>
      </c>
      <c r="B150" s="65">
        <v>744251</v>
      </c>
      <c r="C150" s="35">
        <f>C152</f>
        <v>0</v>
      </c>
      <c r="D150" s="35">
        <f>D152</f>
        <v>0</v>
      </c>
      <c r="E150" s="35">
        <f>E152</f>
        <v>0</v>
      </c>
      <c r="F150" s="35">
        <f>F152</f>
        <v>0</v>
      </c>
      <c r="G150" s="35"/>
      <c r="H150" s="35">
        <v>510000</v>
      </c>
      <c r="I150" s="35">
        <f>I152</f>
        <v>0</v>
      </c>
      <c r="J150" s="35">
        <f>J152</f>
        <v>0</v>
      </c>
      <c r="K150" s="35">
        <f>K152</f>
        <v>0</v>
      </c>
      <c r="L150" s="35">
        <f>L152</f>
        <v>0</v>
      </c>
      <c r="M150" s="35">
        <f>M152</f>
        <v>0</v>
      </c>
      <c r="N150" s="23">
        <f t="shared" si="50"/>
        <v>510000</v>
      </c>
    </row>
    <row r="151" spans="1:14" s="18" customFormat="1" ht="20.25" customHeight="1">
      <c r="A151" s="63" t="s">
        <v>159</v>
      </c>
      <c r="B151" s="65">
        <v>745</v>
      </c>
      <c r="C151" s="35"/>
      <c r="D151" s="35"/>
      <c r="E151" s="35"/>
      <c r="F151" s="35"/>
      <c r="G151" s="35">
        <f>G152</f>
        <v>703000</v>
      </c>
      <c r="H151" s="35"/>
      <c r="I151" s="35"/>
      <c r="J151" s="35"/>
      <c r="K151" s="35"/>
      <c r="L151" s="35"/>
      <c r="M151" s="35"/>
      <c r="N151" s="23"/>
    </row>
    <row r="152" spans="1:14" ht="21.75" customHeight="1">
      <c r="A152" s="63" t="s">
        <v>159</v>
      </c>
      <c r="B152" s="64">
        <v>745151</v>
      </c>
      <c r="C152" s="23">
        <v>0</v>
      </c>
      <c r="D152" s="23">
        <v>0</v>
      </c>
      <c r="E152" s="23">
        <v>0</v>
      </c>
      <c r="F152" s="23">
        <v>0</v>
      </c>
      <c r="G152" s="23">
        <v>703000</v>
      </c>
      <c r="H152" s="23">
        <v>0</v>
      </c>
      <c r="I152" s="23">
        <v>0</v>
      </c>
      <c r="J152" s="23">
        <v>0</v>
      </c>
      <c r="K152" s="23">
        <v>0</v>
      </c>
      <c r="L152" s="23">
        <v>0</v>
      </c>
      <c r="M152" s="23">
        <v>0</v>
      </c>
      <c r="N152" s="23">
        <f t="shared" si="50"/>
        <v>703000</v>
      </c>
    </row>
    <row r="153" spans="1:14" ht="23.25" customHeight="1">
      <c r="A153" s="63" t="s">
        <v>112</v>
      </c>
      <c r="B153" s="65">
        <v>771</v>
      </c>
      <c r="C153" s="23">
        <f>C154</f>
        <v>0</v>
      </c>
      <c r="D153" s="23">
        <f aca="true" t="shared" si="53" ref="D153:M154">D154</f>
        <v>0</v>
      </c>
      <c r="E153" s="23">
        <f t="shared" si="53"/>
        <v>0</v>
      </c>
      <c r="F153" s="23">
        <f t="shared" si="53"/>
        <v>0</v>
      </c>
      <c r="G153" s="23">
        <f t="shared" si="53"/>
        <v>0</v>
      </c>
      <c r="H153" s="23">
        <f t="shared" si="53"/>
        <v>0</v>
      </c>
      <c r="I153" s="23">
        <f t="shared" si="53"/>
        <v>0</v>
      </c>
      <c r="J153" s="23">
        <f t="shared" si="53"/>
        <v>0</v>
      </c>
      <c r="K153" s="23">
        <f t="shared" si="53"/>
        <v>0</v>
      </c>
      <c r="L153" s="23">
        <f t="shared" si="53"/>
        <v>0</v>
      </c>
      <c r="M153" s="23">
        <f t="shared" si="53"/>
        <v>0</v>
      </c>
      <c r="N153" s="23">
        <f t="shared" si="50"/>
        <v>0</v>
      </c>
    </row>
    <row r="154" spans="1:14" s="18" customFormat="1" ht="24">
      <c r="A154" s="61" t="s">
        <v>113</v>
      </c>
      <c r="B154" s="62">
        <v>7711</v>
      </c>
      <c r="C154" s="35">
        <f>C155</f>
        <v>0</v>
      </c>
      <c r="D154" s="35">
        <f t="shared" si="53"/>
        <v>0</v>
      </c>
      <c r="E154" s="35">
        <f t="shared" si="53"/>
        <v>0</v>
      </c>
      <c r="F154" s="35">
        <f t="shared" si="53"/>
        <v>0</v>
      </c>
      <c r="G154" s="35">
        <f t="shared" si="53"/>
        <v>0</v>
      </c>
      <c r="H154" s="35">
        <f t="shared" si="53"/>
        <v>0</v>
      </c>
      <c r="I154" s="35">
        <f t="shared" si="53"/>
        <v>0</v>
      </c>
      <c r="J154" s="35">
        <f t="shared" si="53"/>
        <v>0</v>
      </c>
      <c r="K154" s="35">
        <f t="shared" si="53"/>
        <v>0</v>
      </c>
      <c r="L154" s="35">
        <f t="shared" si="53"/>
        <v>0</v>
      </c>
      <c r="M154" s="35">
        <f t="shared" si="53"/>
        <v>0</v>
      </c>
      <c r="N154" s="23">
        <f t="shared" si="50"/>
        <v>0</v>
      </c>
    </row>
    <row r="155" spans="1:14" ht="24">
      <c r="A155" s="63" t="s">
        <v>113</v>
      </c>
      <c r="B155" s="64">
        <v>771111</v>
      </c>
      <c r="C155" s="23">
        <v>0</v>
      </c>
      <c r="D155" s="23">
        <v>0</v>
      </c>
      <c r="E155" s="23">
        <v>0</v>
      </c>
      <c r="F155" s="23">
        <v>0</v>
      </c>
      <c r="G155" s="23">
        <v>0</v>
      </c>
      <c r="H155" s="23">
        <v>0</v>
      </c>
      <c r="I155" s="23">
        <v>0</v>
      </c>
      <c r="J155" s="23">
        <v>0</v>
      </c>
      <c r="K155" s="23">
        <v>0</v>
      </c>
      <c r="L155" s="23"/>
      <c r="M155" s="23">
        <v>0</v>
      </c>
      <c r="N155" s="23">
        <f t="shared" si="50"/>
        <v>0</v>
      </c>
    </row>
    <row r="156" spans="1:14" s="14" customFormat="1" ht="12">
      <c r="A156" s="58" t="s">
        <v>114</v>
      </c>
      <c r="B156" s="59">
        <v>791</v>
      </c>
      <c r="C156" s="13">
        <f>C158</f>
        <v>7584000</v>
      </c>
      <c r="D156" s="13">
        <f>D157</f>
        <v>24258000</v>
      </c>
      <c r="E156" s="13">
        <f aca="true" t="shared" si="54" ref="E156:M157">E157</f>
        <v>1350000</v>
      </c>
      <c r="F156" s="13">
        <f t="shared" si="54"/>
        <v>0</v>
      </c>
      <c r="G156" s="13">
        <f t="shared" si="54"/>
        <v>0</v>
      </c>
      <c r="H156" s="13">
        <f t="shared" si="54"/>
        <v>0</v>
      </c>
      <c r="I156" s="13">
        <f t="shared" si="54"/>
        <v>0</v>
      </c>
      <c r="J156" s="13">
        <f t="shared" si="54"/>
        <v>0</v>
      </c>
      <c r="K156" s="13">
        <f t="shared" si="54"/>
        <v>150000000</v>
      </c>
      <c r="L156" s="13">
        <f t="shared" si="54"/>
        <v>0</v>
      </c>
      <c r="M156" s="13">
        <f t="shared" si="54"/>
        <v>0</v>
      </c>
      <c r="N156" s="23">
        <f t="shared" si="50"/>
        <v>183192000</v>
      </c>
    </row>
    <row r="157" spans="1:14" s="18" customFormat="1" ht="12">
      <c r="A157" s="61" t="s">
        <v>115</v>
      </c>
      <c r="B157" s="62">
        <v>7911</v>
      </c>
      <c r="C157" s="66">
        <f>C158</f>
        <v>7584000</v>
      </c>
      <c r="D157" s="66">
        <f>D158</f>
        <v>24258000</v>
      </c>
      <c r="E157" s="66">
        <f t="shared" si="54"/>
        <v>1350000</v>
      </c>
      <c r="F157" s="66">
        <f t="shared" si="54"/>
        <v>0</v>
      </c>
      <c r="G157" s="66">
        <f t="shared" si="54"/>
        <v>0</v>
      </c>
      <c r="H157" s="66">
        <f t="shared" si="54"/>
        <v>0</v>
      </c>
      <c r="I157" s="66">
        <f t="shared" si="54"/>
        <v>0</v>
      </c>
      <c r="J157" s="66">
        <f t="shared" si="54"/>
        <v>0</v>
      </c>
      <c r="K157" s="66">
        <f t="shared" si="54"/>
        <v>150000000</v>
      </c>
      <c r="L157" s="66">
        <f t="shared" si="54"/>
        <v>0</v>
      </c>
      <c r="M157" s="66">
        <f t="shared" si="54"/>
        <v>0</v>
      </c>
      <c r="N157" s="23">
        <f t="shared" si="50"/>
        <v>183192000</v>
      </c>
    </row>
    <row r="158" spans="1:14" ht="12">
      <c r="A158" s="63" t="s">
        <v>115</v>
      </c>
      <c r="B158" s="64">
        <v>791111</v>
      </c>
      <c r="C158" s="67">
        <v>7584000</v>
      </c>
      <c r="D158" s="23">
        <v>24258000</v>
      </c>
      <c r="E158" s="23">
        <v>1350000</v>
      </c>
      <c r="F158" s="23"/>
      <c r="G158" s="67">
        <v>0</v>
      </c>
      <c r="H158" s="67"/>
      <c r="I158" s="67"/>
      <c r="J158" s="67"/>
      <c r="K158" s="67">
        <v>150000000</v>
      </c>
      <c r="L158" s="67">
        <v>0</v>
      </c>
      <c r="M158" s="67">
        <v>0</v>
      </c>
      <c r="N158" s="23">
        <f t="shared" si="50"/>
        <v>183192000</v>
      </c>
    </row>
    <row r="159" spans="1:14" s="14" customFormat="1" ht="24">
      <c r="A159" s="58" t="s">
        <v>116</v>
      </c>
      <c r="B159" s="59">
        <v>811</v>
      </c>
      <c r="C159" s="13">
        <f>C160</f>
        <v>0</v>
      </c>
      <c r="D159" s="13">
        <f aca="true" t="shared" si="55" ref="D159:M160">D160</f>
        <v>0</v>
      </c>
      <c r="E159" s="13">
        <f t="shared" si="55"/>
        <v>0</v>
      </c>
      <c r="F159" s="13">
        <f t="shared" si="55"/>
        <v>0</v>
      </c>
      <c r="G159" s="13">
        <f t="shared" si="55"/>
        <v>0</v>
      </c>
      <c r="H159" s="13">
        <f t="shared" si="55"/>
        <v>0</v>
      </c>
      <c r="I159" s="13">
        <f t="shared" si="55"/>
        <v>0</v>
      </c>
      <c r="J159" s="13"/>
      <c r="K159" s="13">
        <f t="shared" si="55"/>
        <v>0</v>
      </c>
      <c r="L159" s="13">
        <f t="shared" si="55"/>
        <v>0</v>
      </c>
      <c r="M159" s="13">
        <f t="shared" si="55"/>
        <v>0</v>
      </c>
      <c r="N159" s="23">
        <f t="shared" si="50"/>
        <v>0</v>
      </c>
    </row>
    <row r="160" spans="1:14" s="18" customFormat="1" ht="24">
      <c r="A160" s="61" t="s">
        <v>117</v>
      </c>
      <c r="B160" s="62">
        <v>8111</v>
      </c>
      <c r="C160" s="66">
        <f>C161</f>
        <v>0</v>
      </c>
      <c r="D160" s="66">
        <f t="shared" si="55"/>
        <v>0</v>
      </c>
      <c r="E160" s="66">
        <f t="shared" si="55"/>
        <v>0</v>
      </c>
      <c r="F160" s="66">
        <f t="shared" si="55"/>
        <v>0</v>
      </c>
      <c r="G160" s="66">
        <f t="shared" si="55"/>
        <v>0</v>
      </c>
      <c r="H160" s="66">
        <f t="shared" si="55"/>
        <v>0</v>
      </c>
      <c r="I160" s="66">
        <f t="shared" si="55"/>
        <v>0</v>
      </c>
      <c r="J160" s="66">
        <f t="shared" si="55"/>
        <v>0</v>
      </c>
      <c r="K160" s="66">
        <f t="shared" si="55"/>
        <v>0</v>
      </c>
      <c r="L160" s="66">
        <f t="shared" si="55"/>
        <v>0</v>
      </c>
      <c r="M160" s="66">
        <f t="shared" si="55"/>
        <v>0</v>
      </c>
      <c r="N160" s="23">
        <f t="shared" si="50"/>
        <v>0</v>
      </c>
    </row>
    <row r="161" spans="1:14" ht="24">
      <c r="A161" s="63" t="s">
        <v>118</v>
      </c>
      <c r="B161" s="64">
        <v>811122</v>
      </c>
      <c r="C161" s="67">
        <v>0</v>
      </c>
      <c r="D161" s="23">
        <v>0</v>
      </c>
      <c r="E161" s="23"/>
      <c r="F161" s="23">
        <v>0</v>
      </c>
      <c r="G161" s="67">
        <v>0</v>
      </c>
      <c r="H161" s="67">
        <v>0</v>
      </c>
      <c r="I161" s="67">
        <v>0</v>
      </c>
      <c r="J161" s="67"/>
      <c r="K161" s="67">
        <v>0</v>
      </c>
      <c r="L161" s="67">
        <v>0</v>
      </c>
      <c r="M161" s="67">
        <v>0</v>
      </c>
      <c r="N161" s="23">
        <f t="shared" si="50"/>
        <v>0</v>
      </c>
    </row>
    <row r="162" spans="1:14" ht="12">
      <c r="A162" s="63" t="s">
        <v>119</v>
      </c>
      <c r="B162" s="64"/>
      <c r="C162" s="66">
        <v>7584000</v>
      </c>
      <c r="D162" s="66">
        <v>24336000</v>
      </c>
      <c r="E162" s="66">
        <v>1350000</v>
      </c>
      <c r="F162" s="66">
        <f>SUM(F143:F161)/3</f>
        <v>0</v>
      </c>
      <c r="G162" s="66">
        <v>703000</v>
      </c>
      <c r="H162" s="66">
        <v>510000</v>
      </c>
      <c r="I162" s="66">
        <v>260000</v>
      </c>
      <c r="J162" s="66"/>
      <c r="K162" s="66">
        <v>150000000</v>
      </c>
      <c r="L162" s="66">
        <v>2500000</v>
      </c>
      <c r="M162" s="66">
        <v>900000</v>
      </c>
      <c r="N162" s="35">
        <f t="shared" si="50"/>
        <v>188143000</v>
      </c>
    </row>
    <row r="164" spans="1:10" s="69" customFormat="1" ht="15.75">
      <c r="A164" s="78"/>
      <c r="C164" s="76"/>
      <c r="D164" s="77"/>
      <c r="J164" s="76"/>
    </row>
    <row r="165" spans="1:4" s="69" customFormat="1" ht="15.75">
      <c r="A165" s="68" t="s">
        <v>164</v>
      </c>
      <c r="C165" s="76"/>
      <c r="D165" s="77"/>
    </row>
    <row r="166" spans="1:10" ht="15.75">
      <c r="A166" s="85" t="s">
        <v>168</v>
      </c>
      <c r="C166" s="18"/>
      <c r="D166" s="18" t="s">
        <v>135</v>
      </c>
      <c r="E166" s="74"/>
      <c r="F166" s="18"/>
      <c r="J166" s="76" t="s">
        <v>161</v>
      </c>
    </row>
    <row r="167" spans="3:6" ht="12">
      <c r="C167" s="18"/>
      <c r="D167" s="18" t="s">
        <v>165</v>
      </c>
      <c r="E167" s="74"/>
      <c r="F167" s="75">
        <v>0.21</v>
      </c>
    </row>
    <row r="168" spans="1:10" ht="12">
      <c r="A168" s="56" t="s">
        <v>170</v>
      </c>
      <c r="C168" s="18"/>
      <c r="D168" s="18" t="s">
        <v>166</v>
      </c>
      <c r="E168" s="74"/>
      <c r="F168" s="75">
        <v>0.45</v>
      </c>
      <c r="J168" s="1" t="s">
        <v>146</v>
      </c>
    </row>
    <row r="169" spans="1:10" ht="12">
      <c r="A169" s="85" t="s">
        <v>169</v>
      </c>
      <c r="D169" s="18" t="s">
        <v>167</v>
      </c>
      <c r="E169" s="74"/>
      <c r="F169" s="75">
        <v>0.7</v>
      </c>
      <c r="J169" s="18" t="s">
        <v>160</v>
      </c>
    </row>
    <row r="170" spans="4:6" ht="12">
      <c r="D170" s="18" t="s">
        <v>136</v>
      </c>
      <c r="E170" s="74">
        <v>2024</v>
      </c>
      <c r="F170" s="75">
        <v>1</v>
      </c>
    </row>
    <row r="171" spans="4:6" ht="12">
      <c r="D171" s="18"/>
      <c r="E171" s="74"/>
      <c r="F171" s="75"/>
    </row>
    <row r="172" spans="3:5" ht="12">
      <c r="C172" s="18"/>
      <c r="D172" s="74"/>
      <c r="E172" s="18"/>
    </row>
    <row r="173" spans="3:5" ht="12">
      <c r="C173" s="18"/>
      <c r="D173" s="74"/>
      <c r="E173" s="18"/>
    </row>
    <row r="174" spans="3:5" ht="12">
      <c r="C174" s="18"/>
      <c r="D174" s="74"/>
      <c r="E174" s="75"/>
    </row>
    <row r="175" spans="3:5" ht="12">
      <c r="C175" s="18"/>
      <c r="D175" s="74"/>
      <c r="E175" s="75"/>
    </row>
    <row r="176" spans="3:5" ht="12">
      <c r="C176" s="18"/>
      <c r="D176" s="74"/>
      <c r="E176" s="75"/>
    </row>
    <row r="177" spans="3:5" ht="12">
      <c r="C177" s="18"/>
      <c r="D177" s="74"/>
      <c r="E177" s="75"/>
    </row>
  </sheetData>
  <sheetProtection/>
  <mergeCells count="1">
    <mergeCell ref="A2:M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O.S. Hunyadi Janos A.I.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O.S. Hunyadi Janos A.I.</dc:creator>
  <cp:keywords/>
  <dc:description/>
  <cp:lastModifiedBy>RAČUNOVODSTVO</cp:lastModifiedBy>
  <cp:lastPrinted>2024-01-17T09:51:59Z</cp:lastPrinted>
  <dcterms:created xsi:type="dcterms:W3CDTF">2014-02-13T06:49:55Z</dcterms:created>
  <dcterms:modified xsi:type="dcterms:W3CDTF">2024-01-23T07:58:02Z</dcterms:modified>
  <cp:category/>
  <cp:version/>
  <cp:contentType/>
  <cp:contentStatus/>
</cp:coreProperties>
</file>